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4\Financial Sector\Banks\"/>
    </mc:Choice>
  </mc:AlternateContent>
  <xr:revisionPtr revIDLastSave="0" documentId="13_ncr:1_{A8B3454F-B5D7-4D61-A6C1-D06CC7BF6CA2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C39" i="2" l="1"/>
  <c r="D39" i="2"/>
  <c r="E39" i="2"/>
  <c r="F39" i="2"/>
  <c r="G39" i="2"/>
  <c r="H39" i="2"/>
  <c r="I39" i="2"/>
  <c r="J39" i="2"/>
  <c r="K39" i="2"/>
  <c r="L39" i="2"/>
  <c r="M39" i="2"/>
  <c r="C40" i="2"/>
  <c r="D40" i="2"/>
  <c r="E40" i="2"/>
  <c r="F40" i="2"/>
  <c r="G40" i="2"/>
  <c r="H40" i="2"/>
  <c r="I40" i="2"/>
  <c r="J40" i="2"/>
  <c r="K40" i="2"/>
  <c r="L40" i="2"/>
  <c r="M40" i="2"/>
  <c r="C41" i="2"/>
  <c r="D41" i="2"/>
  <c r="E41" i="2"/>
  <c r="F41" i="2"/>
  <c r="G41" i="2"/>
  <c r="H41" i="2"/>
  <c r="I41" i="2"/>
  <c r="J41" i="2"/>
  <c r="K41" i="2"/>
  <c r="L41" i="2"/>
  <c r="M41" i="2"/>
  <c r="N40" i="2"/>
  <c r="N39" i="2"/>
  <c r="C35" i="2"/>
  <c r="D35" i="2"/>
  <c r="E35" i="2"/>
  <c r="F35" i="2"/>
  <c r="G35" i="2"/>
  <c r="H35" i="2"/>
  <c r="I35" i="2"/>
  <c r="J35" i="2"/>
  <c r="K35" i="2"/>
  <c r="L35" i="2"/>
  <c r="M35" i="2"/>
  <c r="C36" i="2"/>
  <c r="D36" i="2"/>
  <c r="E36" i="2"/>
  <c r="F36" i="2"/>
  <c r="G36" i="2"/>
  <c r="H36" i="2"/>
  <c r="I36" i="2"/>
  <c r="J36" i="2"/>
  <c r="K36" i="2"/>
  <c r="L36" i="2"/>
  <c r="M36" i="2"/>
  <c r="C37" i="2"/>
  <c r="D37" i="2"/>
  <c r="E37" i="2"/>
  <c r="F37" i="2"/>
  <c r="G37" i="2"/>
  <c r="H37" i="2"/>
  <c r="I37" i="2"/>
  <c r="J37" i="2"/>
  <c r="K37" i="2"/>
  <c r="L37" i="2"/>
  <c r="M37" i="2"/>
  <c r="C30" i="2"/>
  <c r="D30" i="2"/>
  <c r="E30" i="2"/>
  <c r="F30" i="2"/>
  <c r="G30" i="2"/>
  <c r="H30" i="2"/>
  <c r="I30" i="2"/>
  <c r="J30" i="2"/>
  <c r="K30" i="2"/>
  <c r="L30" i="2"/>
  <c r="M30" i="2"/>
  <c r="C31" i="2"/>
  <c r="D31" i="2"/>
  <c r="E31" i="2"/>
  <c r="F31" i="2"/>
  <c r="G31" i="2"/>
  <c r="H31" i="2"/>
  <c r="I31" i="2"/>
  <c r="J31" i="2"/>
  <c r="K31" i="2"/>
  <c r="L31" i="2"/>
  <c r="M31" i="2"/>
  <c r="C32" i="2"/>
  <c r="D32" i="2"/>
  <c r="E32" i="2"/>
  <c r="F32" i="2"/>
  <c r="G32" i="2"/>
  <c r="H32" i="2"/>
  <c r="I32" i="2"/>
  <c r="J32" i="2"/>
  <c r="K32" i="2"/>
  <c r="L32" i="2"/>
  <c r="M32" i="2"/>
  <c r="C33" i="2"/>
  <c r="D33" i="2"/>
  <c r="E33" i="2"/>
  <c r="F33" i="2"/>
  <c r="G33" i="2"/>
  <c r="H33" i="2"/>
  <c r="I33" i="2"/>
  <c r="J33" i="2"/>
  <c r="K33" i="2"/>
  <c r="L33" i="2"/>
  <c r="M33" i="2"/>
  <c r="C23" i="2" l="1"/>
  <c r="D23" i="2"/>
  <c r="E23" i="2"/>
  <c r="F23" i="2"/>
  <c r="G23" i="2"/>
  <c r="H23" i="2"/>
  <c r="I23" i="2"/>
  <c r="J23" i="2"/>
  <c r="K23" i="2"/>
  <c r="L23" i="2"/>
  <c r="M23" i="2"/>
  <c r="C24" i="2"/>
  <c r="D24" i="2"/>
  <c r="E24" i="2"/>
  <c r="F24" i="2"/>
  <c r="G24" i="2"/>
  <c r="H24" i="2"/>
  <c r="I24" i="2"/>
  <c r="J24" i="2"/>
  <c r="K24" i="2"/>
  <c r="L24" i="2"/>
  <c r="M24" i="2"/>
  <c r="C25" i="2"/>
  <c r="D25" i="2"/>
  <c r="E25" i="2"/>
  <c r="F25" i="2"/>
  <c r="G25" i="2"/>
  <c r="H25" i="2"/>
  <c r="I25" i="2"/>
  <c r="J25" i="2"/>
  <c r="K25" i="2"/>
  <c r="L25" i="2"/>
  <c r="M25" i="2"/>
  <c r="C26" i="2"/>
  <c r="D26" i="2"/>
  <c r="E26" i="2"/>
  <c r="F26" i="2"/>
  <c r="G26" i="2"/>
  <c r="H26" i="2"/>
  <c r="I26" i="2"/>
  <c r="J26" i="2"/>
  <c r="K26" i="2"/>
  <c r="L26" i="2"/>
  <c r="M26" i="2"/>
  <c r="C27" i="2"/>
  <c r="D27" i="2"/>
  <c r="E27" i="2"/>
  <c r="F27" i="2"/>
  <c r="G27" i="2"/>
  <c r="H27" i="2"/>
  <c r="I27" i="2"/>
  <c r="J27" i="2"/>
  <c r="K27" i="2"/>
  <c r="L27" i="2"/>
  <c r="M27" i="2"/>
  <c r="C28" i="2"/>
  <c r="D28" i="2"/>
  <c r="E28" i="2"/>
  <c r="F28" i="2"/>
  <c r="G28" i="2"/>
  <c r="H28" i="2"/>
  <c r="I28" i="2"/>
  <c r="J28" i="2"/>
  <c r="K28" i="2"/>
  <c r="L28" i="2"/>
  <c r="M28" i="2"/>
  <c r="D17" i="2" l="1"/>
  <c r="E17" i="2"/>
  <c r="F17" i="2"/>
  <c r="G17" i="2"/>
  <c r="H17" i="2"/>
  <c r="I17" i="2"/>
  <c r="J17" i="2"/>
  <c r="K17" i="2"/>
  <c r="L17" i="2"/>
  <c r="M17" i="2"/>
  <c r="N17" i="2"/>
  <c r="D18" i="2"/>
  <c r="E18" i="2"/>
  <c r="F18" i="2"/>
  <c r="G18" i="2"/>
  <c r="H18" i="2"/>
  <c r="I18" i="2"/>
  <c r="J18" i="2"/>
  <c r="K18" i="2"/>
  <c r="L18" i="2"/>
  <c r="M18" i="2"/>
  <c r="N18" i="2"/>
  <c r="D19" i="2"/>
  <c r="E19" i="2"/>
  <c r="F19" i="2"/>
  <c r="G19" i="2"/>
  <c r="H19" i="2"/>
  <c r="I19" i="2"/>
  <c r="J19" i="2"/>
  <c r="K19" i="2"/>
  <c r="L19" i="2"/>
  <c r="M19" i="2"/>
  <c r="N19" i="2"/>
  <c r="D20" i="2"/>
  <c r="E20" i="2"/>
  <c r="F20" i="2"/>
  <c r="G20" i="2"/>
  <c r="H20" i="2"/>
  <c r="I20" i="2"/>
  <c r="J20" i="2"/>
  <c r="K20" i="2"/>
  <c r="L20" i="2"/>
  <c r="M20" i="2"/>
  <c r="N20" i="2"/>
  <c r="D21" i="2"/>
  <c r="E21" i="2"/>
  <c r="F21" i="2"/>
  <c r="G21" i="2"/>
  <c r="H21" i="2"/>
  <c r="I21" i="2"/>
  <c r="J21" i="2"/>
  <c r="K21" i="2"/>
  <c r="L21" i="2"/>
  <c r="M21" i="2"/>
  <c r="N21" i="2"/>
  <c r="C21" i="2"/>
  <c r="C20" i="2"/>
  <c r="C19" i="2"/>
  <c r="C18" i="2"/>
  <c r="C17" i="2"/>
  <c r="M90" i="1"/>
  <c r="M88" i="1" l="1"/>
  <c r="N41" i="2" l="1"/>
  <c r="N37" i="2"/>
  <c r="N36" i="2"/>
  <c r="N35" i="2"/>
  <c r="N33" i="2"/>
  <c r="N32" i="2"/>
  <c r="N31" i="2"/>
  <c r="N30" i="2"/>
  <c r="N28" i="2"/>
  <c r="N27" i="2"/>
  <c r="N26" i="2"/>
  <c r="N25" i="2"/>
  <c r="N24" i="2" l="1"/>
  <c r="N23" i="2"/>
</calcChain>
</file>

<file path=xl/sharedStrings.xml><?xml version="1.0" encoding="utf-8"?>
<sst xmlns="http://schemas.openxmlformats.org/spreadsheetml/2006/main" count="296" uniqueCount="267">
  <si>
    <t>ARAB BANKING CORPORATION /(JORDAN)</t>
  </si>
  <si>
    <t>ARAB JORDAN INVESTMENT BANK</t>
  </si>
  <si>
    <t>BANK AL ETIHAD</t>
  </si>
  <si>
    <t>BANK OF JORDAN</t>
  </si>
  <si>
    <t>CAIRO AMMAN BANK</t>
  </si>
  <si>
    <t>CAPITAL BANK OF JORDAN</t>
  </si>
  <si>
    <t>INVEST BANK</t>
  </si>
  <si>
    <t>JORDAN AHLI BANK</t>
  </si>
  <si>
    <t>JORDAN KUWAIT BANK</t>
  </si>
  <si>
    <t>THE HOUSING BANK FOR TRADE AND FINANCE</t>
  </si>
  <si>
    <t>البنك الاردني الكويتي</t>
  </si>
  <si>
    <t>البنك التجاري الأردني</t>
  </si>
  <si>
    <t>JORDAN COMMERCIAL  BANK</t>
  </si>
  <si>
    <t>بنك الاسكان للتجارة والتمويل</t>
  </si>
  <si>
    <t xml:space="preserve"> بنك الاستثمار العربي الاردني</t>
  </si>
  <si>
    <t>بنك الإتحاد</t>
  </si>
  <si>
    <t>بنك المؤسسة العربية المصرفية/الاردن</t>
  </si>
  <si>
    <t>البنك الاستثماري</t>
  </si>
  <si>
    <t>بنك المال الأردني</t>
  </si>
  <si>
    <t>بنك القاهرة عمان</t>
  </si>
  <si>
    <t>بنك الاردن</t>
  </si>
  <si>
    <t>Statement of financial position</t>
  </si>
  <si>
    <t>Income statement</t>
  </si>
  <si>
    <t>Statement of cash flows</t>
  </si>
  <si>
    <t>قائمة التدفقات النقدية</t>
  </si>
  <si>
    <t>قائمة الدخل</t>
  </si>
  <si>
    <t>قائمة المركز المالي</t>
  </si>
  <si>
    <t>Closing Price (JD)</t>
  </si>
  <si>
    <t>Value Traded (JD)</t>
  </si>
  <si>
    <t>No. of Shares Traded</t>
  </si>
  <si>
    <t>No. of Transactions</t>
  </si>
  <si>
    <t>No. of Subscribed Shares</t>
  </si>
  <si>
    <t>Market Capitalization (JD)</t>
  </si>
  <si>
    <t>Fiscal Year Ended</t>
  </si>
  <si>
    <t>عدد الأسهم المتداولة</t>
  </si>
  <si>
    <t>عدد العقود المنفذة</t>
  </si>
  <si>
    <t xml:space="preserve">عدد الأسهم المكتتب بها </t>
  </si>
  <si>
    <t>تاريخ انتهاء السنة المالية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</si>
  <si>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</si>
  <si>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</si>
  <si>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</si>
  <si>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</si>
  <si>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</si>
  <si>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</si>
  <si>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</si>
  <si>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Financial Ratios</t>
  </si>
  <si>
    <t xml:space="preserve">النسب المالية </t>
  </si>
  <si>
    <t>Turnover Ratio %</t>
  </si>
  <si>
    <t>Earning Per Share (JD)</t>
  </si>
  <si>
    <t>Book Value Per Share (JD)</t>
  </si>
  <si>
    <t>Price Earnings Ratio (Times)</t>
  </si>
  <si>
    <t>Price to Book Value (Times)</t>
  </si>
  <si>
    <t>العائد على مجموع الموجودات %</t>
  </si>
  <si>
    <t xml:space="preserve">العائد على حقوق المساهمين % </t>
  </si>
  <si>
    <t>Equity Ratio %</t>
  </si>
  <si>
    <t>صافي التسهيلات/ اجمالي الودائع %</t>
  </si>
  <si>
    <t xml:space="preserve">Return On Assets % </t>
  </si>
  <si>
    <t xml:space="preserve">Return On Equity % </t>
  </si>
  <si>
    <t xml:space="preserve">Net Interest and Commissions Income / Total Income % </t>
  </si>
  <si>
    <t>Credit Interest / Credit Facilities, Net %</t>
  </si>
  <si>
    <t>Net Income / Total Income %</t>
  </si>
  <si>
    <t>Total Income / Total Assets %</t>
  </si>
  <si>
    <t>Shareholders Equity / Total Deposits%</t>
  </si>
  <si>
    <t>Debt Ratio %</t>
  </si>
  <si>
    <t>Total Deposits / Total Assets%</t>
  </si>
  <si>
    <t>Net Credit Facilities to Total Assets%</t>
  </si>
  <si>
    <t>Net Credit Facilities to Total Deposits%</t>
  </si>
  <si>
    <t>Shareholders Equity to Credit Facilities, Net%</t>
  </si>
  <si>
    <t>Quick Ratio (Times)</t>
  </si>
  <si>
    <t>Cash &amp; Investments to Total Deposits%</t>
  </si>
  <si>
    <t>Cash + Trading Investments / Total Deposits (Times)</t>
  </si>
  <si>
    <t>البنك الاهلي الاردني</t>
  </si>
  <si>
    <t>القيمة السوقية الى القيمة الدفترية (مره)</t>
  </si>
  <si>
    <t>(نسبة السيولة (مره</t>
  </si>
  <si>
    <t>النقد + الاستثمارات/ اجمالي الودائع %</t>
  </si>
  <si>
    <t>حقوق المساهمين/ صافي التسهيلات %</t>
  </si>
  <si>
    <t>صافي التسهيلات الى مجموع الموجودات %</t>
  </si>
  <si>
    <t>نسبة الملكية %</t>
  </si>
  <si>
    <t>نسبة المديونية %</t>
  </si>
  <si>
    <t>معدل دوران السهم %</t>
  </si>
  <si>
    <t>عائد السهم الواحد (دينار)</t>
  </si>
  <si>
    <t>القيمة الدفترية للسهم الواحد (دينار)</t>
  </si>
  <si>
    <t>القيمة السوقية الى العائد (مره)</t>
  </si>
  <si>
    <t>صافي الربح/ اجمالي الدخل %</t>
  </si>
  <si>
    <t>اجمالي الودائع/ مجموع الموجودات %</t>
  </si>
  <si>
    <t>حقوق المساهمين/ اجمالي الودائع %</t>
  </si>
  <si>
    <t>الفوائد الدائنة/ صافي التسهيلات %</t>
  </si>
  <si>
    <t>اجمالي الدخل/ الموجودات %</t>
  </si>
  <si>
    <t>صافي الفوائد والعمولات/ اجمالي الدخل %</t>
  </si>
  <si>
    <t>النقد + موجودات مالية  بالقيمة العادلة من خلال قائمة الدخل/ اجمالي الودائع (مره)</t>
  </si>
  <si>
    <t>البيانات المالية السنوية لعام 2023</t>
  </si>
  <si>
    <t>Annual Financial Data for the Year 2023</t>
  </si>
  <si>
    <t>البنك العربي (ش.م.ع)</t>
  </si>
  <si>
    <t>النقد والأرصدة النقدية لدى البنوك المركزية</t>
  </si>
  <si>
    <t>أرصدة لدى بنوك ومؤسسات مصرفية</t>
  </si>
  <si>
    <t>ايداعات لدى بنوك ومؤسسات مصرفية</t>
  </si>
  <si>
    <t>موجودات مالية بالقيمة العادلة من خلال قائمة الدخل</t>
  </si>
  <si>
    <t>موجودات مالية بالقيمة العادلة من خلال الدخل الشامل الاخر</t>
  </si>
  <si>
    <t>موجودات مالية بالتكلفة المطفأة</t>
  </si>
  <si>
    <t>موجودات مالية مرهونة</t>
  </si>
  <si>
    <t>مشتقات مالية - قيمة عادلة موجبة</t>
  </si>
  <si>
    <t>تسهيلات ائتمانية مباشرة - بالصافي</t>
  </si>
  <si>
    <t>الاستثمارات في الشركات التابعة والمشاريع المشتركة والشركات الحليفة</t>
  </si>
  <si>
    <t>ممتلكات ومعدات - بالصافي</t>
  </si>
  <si>
    <t>موجودات غير ملموسة</t>
  </si>
  <si>
    <t>الموجودات الضريبية المتداولة</t>
  </si>
  <si>
    <t>الموجودات الضريبية المؤجلة</t>
  </si>
  <si>
    <t>ذمم مدينة مستحقة على اطراف ذات علاقة</t>
  </si>
  <si>
    <t>الموجودات غير المتداولة أو مجموعات التصرف المصنفة على أنه محتفظ بها برسم البيع أو المحتفظ بها لتوزيعها على المالكين</t>
  </si>
  <si>
    <t>موجودات أخرى</t>
  </si>
  <si>
    <t>مجموع الموجودات</t>
  </si>
  <si>
    <t>ودائع بنوك ومؤسسات مصرفية</t>
  </si>
  <si>
    <t>ودائع من العملاء</t>
  </si>
  <si>
    <t>تأمينات نقدية</t>
  </si>
  <si>
    <t>مطلوبات مالية أخرى</t>
  </si>
  <si>
    <t>مشتقات مالية - قيمة عادلة سالبة</t>
  </si>
  <si>
    <t>اموال مقترضة</t>
  </si>
  <si>
    <t>اسناد قرض</t>
  </si>
  <si>
    <t>قروض ثانوية</t>
  </si>
  <si>
    <t>مخصصات أخرى</t>
  </si>
  <si>
    <t>مخصص ضريبة الدخل</t>
  </si>
  <si>
    <t>مطلوبات ضريبية مؤجلة</t>
  </si>
  <si>
    <t>ذمم دائنة لأطراف ذات علاقة</t>
  </si>
  <si>
    <t>المطلوبات الاخرى</t>
  </si>
  <si>
    <t>مجموع المطلوبات</t>
  </si>
  <si>
    <t>رأس المال المكتتب به (المدفوع)</t>
  </si>
  <si>
    <t>علاوة إصدار</t>
  </si>
  <si>
    <t>خصم اصدار</t>
  </si>
  <si>
    <t>أسهم الخزينة</t>
  </si>
  <si>
    <t>احتياطي اجباري</t>
  </si>
  <si>
    <t>إحتياطي المخاطر المصرفية العامة</t>
  </si>
  <si>
    <t>إحتياطي اختياري</t>
  </si>
  <si>
    <t>إحتياطي التقلبات الدورية</t>
  </si>
  <si>
    <t>إحتياطي عام</t>
  </si>
  <si>
    <t>إحتياطي خاص</t>
  </si>
  <si>
    <t>إحتياطي ترجمة عُملات أجنبية</t>
  </si>
  <si>
    <t>إحتياطي القيمة العادلة</t>
  </si>
  <si>
    <t>احتياطيات أخرى</t>
  </si>
  <si>
    <t>أرباح (خسائر) مدورة</t>
  </si>
  <si>
    <t>حصص ملكية أخرى</t>
  </si>
  <si>
    <t>مجموع حقوق مساهمي البنك</t>
  </si>
  <si>
    <t>حقوق غير المسيطرين</t>
  </si>
  <si>
    <t>مجموع حقوق الملكية</t>
  </si>
  <si>
    <t>مجموع المطلوبات وحقوق الملكية</t>
  </si>
  <si>
    <t/>
  </si>
  <si>
    <t>الفوائد الدائنة</t>
  </si>
  <si>
    <t>الفوائد المدينة</t>
  </si>
  <si>
    <t>صافي إيرادات الفوائد</t>
  </si>
  <si>
    <t>صافي ايراد العمولات</t>
  </si>
  <si>
    <t>صافي إيرادات الفوائد والعمولات</t>
  </si>
  <si>
    <t>ارباح (خسائر) عملات أجنبية</t>
  </si>
  <si>
    <t>ارباح (خسائر) موجودات مالية بالقيمة العادلة من خلال قائمة الدخل</t>
  </si>
  <si>
    <t>توزيعات نقدية من موجودات مالية بالقيمة العادلة من خلال الدخل الشامل الاخر</t>
  </si>
  <si>
    <t>أرباح (خسائر) بيع موجودات مالية مدرجة بالتكلفة المطفأة</t>
  </si>
  <si>
    <t>الحصة من أرباح (خسائر) الشركات التابعة والشركات الخاضعة للسيطرة المشتركة والشركات الحليفة المحتسبة باستخدام طريقة حقوق الملكية</t>
  </si>
  <si>
    <t>توزيعات نقدية من ارباح شركات تابعة وحليفة</t>
  </si>
  <si>
    <t>الإيرادات الأخرى</t>
  </si>
  <si>
    <t>مجموع الإيرادات من غير الفوائد والعمولات</t>
  </si>
  <si>
    <t>إجمالي الدخل</t>
  </si>
  <si>
    <t>نفقات الموظفين</t>
  </si>
  <si>
    <t>مصروف الاستهلاك والإطفاء</t>
  </si>
  <si>
    <t>مصاريف أخرى</t>
  </si>
  <si>
    <t>مخصص تدني التسهيلات الإئتمانية المباشرة</t>
  </si>
  <si>
    <t>مخصص تدني موجودات مالية بالتكلفة المطفأة</t>
  </si>
  <si>
    <t>مخصص تدني موجودات مستملكة</t>
  </si>
  <si>
    <t>الوفر في مخصصات متنوعة</t>
  </si>
  <si>
    <t>إجمالي المصروفات</t>
  </si>
  <si>
    <t>الربح (الخسارة) قبل الضريبة من العمليات المستمرة</t>
  </si>
  <si>
    <t>مصروف ضريبة الدخل</t>
  </si>
  <si>
    <t>الربح (الخسارة) من العمليات المستمرة</t>
  </si>
  <si>
    <t>الربح (الخسارة) من العمليات المتوقفة</t>
  </si>
  <si>
    <t>الربح (الخسارة)</t>
  </si>
  <si>
    <t>الربح (الخسارة)، المنسوب إلى مساهمي البنك</t>
  </si>
  <si>
    <t>الربح (الخسارة)، المنسوب إلى حقوق غير المسيطرين</t>
  </si>
  <si>
    <t>صافي النقد من (المستخدم في) عمليات التشغيل</t>
  </si>
  <si>
    <t>صافي التدفق النقدي من (المستخدم في) الانشطة الإستثمارية</t>
  </si>
  <si>
    <t>صافي التدفق النقدي من (المستخدم في) الانشطة التمويلية</t>
  </si>
  <si>
    <t>اثر تغيرات أسعار الصرف على النقد والنقد المعادل</t>
  </si>
  <si>
    <t>النقد وما في حكمه في بداية السنة</t>
  </si>
  <si>
    <t>النقد وما في حكمه في نهاية السنة</t>
  </si>
  <si>
    <t>Cash and bank balances at central banks</t>
  </si>
  <si>
    <t>Balances with banks and financial institutions</t>
  </si>
  <si>
    <t>Deposits with banks and financial institutions</t>
  </si>
  <si>
    <t>Financial assets at fair value through profit or loss</t>
  </si>
  <si>
    <t>Financial assets at fair value through other comprehensive income</t>
  </si>
  <si>
    <t>Financial assets at amortized cost - net</t>
  </si>
  <si>
    <t>Financial assets pledged as collateral</t>
  </si>
  <si>
    <t>Financial derivatives - positive fair value</t>
  </si>
  <si>
    <t>Direct credit facilities - net</t>
  </si>
  <si>
    <t>Investments in subsidiaries, joint ventures and associates</t>
  </si>
  <si>
    <t>Property and equipment - net</t>
  </si>
  <si>
    <t>Intangible assets</t>
  </si>
  <si>
    <t>Current tax assets</t>
  </si>
  <si>
    <t>Deferred tax assets    </t>
  </si>
  <si>
    <t>Related parties receivable</t>
  </si>
  <si>
    <t>Non-current assets or disposal groups classified as held for sale or as held for distribution to owners</t>
  </si>
  <si>
    <t>Other assets</t>
  </si>
  <si>
    <t>Total assets</t>
  </si>
  <si>
    <t>Banks' and financial institutions' deposits</t>
  </si>
  <si>
    <t>Deposits from customers</t>
  </si>
  <si>
    <t>Cash margin</t>
  </si>
  <si>
    <t>Other financial liabilities</t>
  </si>
  <si>
    <t>Financial derivatives - negative fair value</t>
  </si>
  <si>
    <t>Borrowed funds</t>
  </si>
  <si>
    <t>Subordinated loan</t>
  </si>
  <si>
    <t>Secondary loan</t>
  </si>
  <si>
    <t>Other provisions</t>
  </si>
  <si>
    <t>Income tax provision</t>
  </si>
  <si>
    <t>Deferred tax liabilities</t>
  </si>
  <si>
    <t>Payables to related parties</t>
  </si>
  <si>
    <t>Other liabilities</t>
  </si>
  <si>
    <t>Total liabilities</t>
  </si>
  <si>
    <t>Paid-up capital</t>
  </si>
  <si>
    <t>Share premium</t>
  </si>
  <si>
    <t>Share discount</t>
  </si>
  <si>
    <t>Treasury shares</t>
  </si>
  <si>
    <t>Statutory reserve</t>
  </si>
  <si>
    <t>General banking risks reserve</t>
  </si>
  <si>
    <t>Voluntary reserve</t>
  </si>
  <si>
    <t>Cyclical fluctuations reserve</t>
  </si>
  <si>
    <t>General reserve</t>
  </si>
  <si>
    <t>Special reserve</t>
  </si>
  <si>
    <t>Foreign currency translation reserve</t>
  </si>
  <si>
    <t>Fair value reserve</t>
  </si>
  <si>
    <t>Other reserves</t>
  </si>
  <si>
    <t>Retained earnings (accumulated losses)</t>
  </si>
  <si>
    <t>Other equity interest</t>
  </si>
  <si>
    <t>Total equity attributable to owners of parent</t>
  </si>
  <si>
    <t>Non-controlling interests</t>
  </si>
  <si>
    <t>Total equity</t>
  </si>
  <si>
    <t>Total equity and liabilities</t>
  </si>
  <si>
    <t>Interest income</t>
  </si>
  <si>
    <t>Interest expense</t>
  </si>
  <si>
    <t>Net interest income</t>
  </si>
  <si>
    <t>Net commission income</t>
  </si>
  <si>
    <t>Net interest and commissions income</t>
  </si>
  <si>
    <t>Gains (losses) from foreign exchange</t>
  </si>
  <si>
    <t>Gains (losses) on financial assets at fair value through income statement</t>
  </si>
  <si>
    <t>Dividends from financial assets at fair value through other comprehensive income</t>
  </si>
  <si>
    <t>Gains (losses) from sale of financial assets at amortized cost</t>
  </si>
  <si>
    <t>Share of profit (loss) of subsidiaries, jointly controlled entities and associates</t>
  </si>
  <si>
    <t>Dividends from associates and affiliates</t>
  </si>
  <si>
    <t>Other income</t>
  </si>
  <si>
    <t>Total income other than interest and commissions income</t>
  </si>
  <si>
    <t>Gross income</t>
  </si>
  <si>
    <t>Employee benefits expense</t>
  </si>
  <si>
    <t>Depreciation and amortization</t>
  </si>
  <si>
    <t>Other expenses</t>
  </si>
  <si>
    <t>Provision for impairment of direct credit facilities</t>
  </si>
  <si>
    <t>Provision for impairment of financial assets carried at amortized cost</t>
  </si>
  <si>
    <t>Provision for impairment of seized assets</t>
  </si>
  <si>
    <t>Savings in miscellaneous provisions</t>
  </si>
  <si>
    <t>Total cost</t>
  </si>
  <si>
    <t>Profit (loss) before tax from continuous operations</t>
  </si>
  <si>
    <t>Income tax expense</t>
  </si>
  <si>
    <t>Profit (loss) from continuing operations</t>
  </si>
  <si>
    <t>Profit (loss) from discontinued operations</t>
  </si>
  <si>
    <t>Profit (loss)</t>
  </si>
  <si>
    <t>Profit (loss), attributable to owners of parent</t>
  </si>
  <si>
    <t>Profit (loss), attributable to non-controlling interests</t>
  </si>
  <si>
    <t>Net cash from (used in) operations</t>
  </si>
  <si>
    <t>Net cash flows from (used in) investing activities</t>
  </si>
  <si>
    <t>Net cash flows from (used in) financing activities</t>
  </si>
  <si>
    <t>Effect of exchange rate changes on cash and cash equivalents</t>
  </si>
  <si>
    <t>Cash and cash equivalents at beginning of year</t>
  </si>
  <si>
    <t>Cash and cash equivalents at end of year</t>
  </si>
  <si>
    <t>ARAB BANK (PLC)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</si>
</sst>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0"/>
      <name val="Arial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0" fillId="0" borderId="2" xfId="0" applyBorder="1"/>
    <xf numFmtId="0" fontId="0" fillId="0" borderId="0" xfId="0" applyAlignment="1">
      <alignment horizontal="center" vertical="center"/>
    </xf>
    <xf numFmtId="0" fontId="0" fillId="0" borderId="3" xfId="0" applyBorder="1"/>
    <xf numFmtId="0" fontId="3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0" borderId="5" xfId="0" applyBorder="1"/>
    <xf numFmtId="0" fontId="0" fillId="0" borderId="0" xfId="0" applyBorder="1"/>
    <xf numFmtId="0" fontId="3" fillId="0" borderId="0" xfId="0" applyFont="1" applyBorder="1"/>
    <xf numFmtId="2" fontId="0" fillId="0" borderId="0" xfId="0" applyNumberFormat="1"/>
    <xf numFmtId="0" fontId="4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5" fillId="0" borderId="0" xfId="0" applyFont="1"/>
    <xf numFmtId="1" fontId="0" fillId="0" borderId="0" xfId="0" applyNumberFormat="1"/>
    <xf numFmtId="0" fontId="0" fillId="2" borderId="9" xfId="0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1" fontId="0" fillId="0" borderId="0" xfId="0" applyNumberFormat="1" applyFill="1" applyBorder="1"/>
    <xf numFmtId="0" fontId="4" fillId="0" borderId="2" xfId="0" applyFont="1" applyFill="1" applyBorder="1" applyAlignment="1">
      <alignment horizontal="right" vertical="center" wrapText="1" readingOrder="2"/>
    </xf>
    <xf numFmtId="0" fontId="4" fillId="0" borderId="4" xfId="0" applyFont="1" applyFill="1" applyBorder="1" applyAlignment="1">
      <alignment horizontal="right" vertical="center" wrapText="1" readingOrder="2"/>
    </xf>
    <xf numFmtId="0" fontId="0" fillId="0" borderId="0" xfId="0" applyFill="1" applyAlignment="1">
      <alignment readingOrder="2"/>
    </xf>
    <xf numFmtId="164" fontId="0" fillId="0" borderId="0" xfId="1" applyNumberFormat="1" applyFont="1" applyBorder="1" applyAlignment="1">
      <alignment horizontal="center" vertical="center"/>
    </xf>
    <xf numFmtId="37" fontId="0" fillId="0" borderId="2" xfId="1" applyNumberFormat="1" applyFont="1" applyBorder="1" applyAlignment="1">
      <alignment horizontal="center" vertical="center"/>
    </xf>
    <xf numFmtId="37" fontId="0" fillId="0" borderId="2" xfId="1" applyNumberFormat="1" applyFont="1" applyFill="1" applyBorder="1" applyAlignment="1">
      <alignment horizontal="center" vertical="center"/>
    </xf>
    <xf numFmtId="37" fontId="0" fillId="0" borderId="4" xfId="1" applyNumberFormat="1" applyFont="1" applyBorder="1" applyAlignment="1">
      <alignment horizontal="center" vertical="center"/>
    </xf>
    <xf numFmtId="37" fontId="0" fillId="0" borderId="3" xfId="1" applyNumberFormat="1" applyFont="1" applyBorder="1" applyAlignment="1">
      <alignment horizontal="center" vertical="center"/>
    </xf>
    <xf numFmtId="37" fontId="0" fillId="0" borderId="1" xfId="1" applyNumberFormat="1" applyFont="1" applyBorder="1" applyAlignment="1">
      <alignment horizontal="center" vertical="center"/>
    </xf>
    <xf numFmtId="37" fontId="0" fillId="0" borderId="6" xfId="1" applyNumberFormat="1" applyFont="1" applyBorder="1" applyAlignment="1">
      <alignment horizontal="center" vertical="center"/>
    </xf>
    <xf numFmtId="37" fontId="0" fillId="0" borderId="5" xfId="1" applyNumberFormat="1" applyFont="1" applyBorder="1" applyAlignment="1">
      <alignment horizontal="center" vertical="center"/>
    </xf>
    <xf numFmtId="37" fontId="0" fillId="0" borderId="0" xfId="1" applyNumberFormat="1" applyFont="1" applyBorder="1" applyAlignment="1">
      <alignment horizontal="center" vertical="center"/>
    </xf>
    <xf numFmtId="0" fontId="0" fillId="0" borderId="0" xfId="0" applyNumberFormat="1"/>
    <xf numFmtId="37" fontId="0" fillId="0" borderId="0" xfId="0" applyNumberFormat="1"/>
    <xf numFmtId="37" fontId="0" fillId="0" borderId="1" xfId="1" applyNumberFormat="1" applyFont="1" applyFill="1" applyBorder="1" applyAlignment="1">
      <alignment horizontal="center" vertical="center"/>
    </xf>
    <xf numFmtId="37" fontId="0" fillId="0" borderId="12" xfId="1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37" fontId="1" fillId="0" borderId="2" xfId="1" applyNumberFormat="1" applyFont="1" applyFill="1" applyBorder="1" applyAlignment="1">
      <alignment horizontal="center" vertical="center"/>
    </xf>
    <xf numFmtId="37" fontId="0" fillId="0" borderId="8" xfId="1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vertical="center"/>
    </xf>
    <xf numFmtId="164" fontId="4" fillId="0" borderId="2" xfId="1" applyNumberFormat="1" applyFont="1" applyFill="1" applyBorder="1" applyAlignment="1">
      <alignment vertical="center"/>
    </xf>
    <xf numFmtId="14" fontId="4" fillId="0" borderId="2" xfId="0" applyNumberFormat="1" applyFont="1" applyFill="1" applyBorder="1" applyAlignment="1">
      <alignment vertical="center"/>
    </xf>
    <xf numFmtId="37" fontId="0" fillId="0" borderId="3" xfId="1" applyNumberFormat="1" applyFont="1" applyFill="1" applyBorder="1" applyAlignment="1">
      <alignment horizontal="center" vertical="center"/>
    </xf>
    <xf numFmtId="37" fontId="0" fillId="0" borderId="5" xfId="1" applyNumberFormat="1" applyFont="1" applyFill="1" applyBorder="1" applyAlignment="1">
      <alignment horizontal="center" vertical="center"/>
    </xf>
    <xf numFmtId="37" fontId="0" fillId="0" borderId="0" xfId="1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vertical="center"/>
    </xf>
    <xf numFmtId="2" fontId="0" fillId="0" borderId="0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</xdr:colOff>
      <xdr:row>0</xdr:row>
      <xdr:rowOff>0</xdr:rowOff>
    </xdr:from>
    <xdr:to>
      <xdr:col>14</xdr:col>
      <xdr:colOff>1</xdr:colOff>
      <xdr:row>3</xdr:row>
      <xdr:rowOff>28575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2B7808DC-D134-416A-91E4-0289DF841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40030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P116"/>
  <sheetViews>
    <sheetView tabSelected="1" zoomScale="93" zoomScaleNormal="93" workbookViewId="0">
      <selection activeCell="A7" sqref="A7"/>
    </sheetView>
  </sheetViews>
  <sheetFormatPr defaultRowHeight="12.75" x14ac:dyDescent="0.2"/>
  <cols>
    <col min="1" max="1" width="85.7109375" customWidth="1"/>
    <col min="2" max="13" width="15.7109375" customWidth="1"/>
    <col min="14" max="14" width="85.7109375" customWidth="1"/>
    <col min="15" max="18" width="12.42578125" customWidth="1"/>
  </cols>
  <sheetData>
    <row r="6" spans="1:16" ht="15" x14ac:dyDescent="0.25">
      <c r="B6" s="4"/>
      <c r="C6" s="4"/>
      <c r="D6" s="4"/>
      <c r="E6" s="4"/>
      <c r="F6" s="4"/>
      <c r="G6" s="4"/>
      <c r="H6" s="2"/>
      <c r="I6" s="2"/>
      <c r="J6" s="2"/>
      <c r="K6" s="2"/>
      <c r="L6" s="2"/>
      <c r="M6" s="4"/>
      <c r="N6" s="3"/>
    </row>
    <row r="7" spans="1:16" ht="15" x14ac:dyDescent="0.25">
      <c r="A7" s="28" t="s">
        <v>91</v>
      </c>
      <c r="B7" s="4"/>
      <c r="C7" s="4"/>
      <c r="D7" s="4"/>
      <c r="E7" s="4"/>
      <c r="F7" s="4"/>
      <c r="G7" s="4"/>
      <c r="H7" s="2"/>
      <c r="I7" s="2"/>
      <c r="J7" s="2"/>
      <c r="K7" s="2"/>
      <c r="L7" s="2"/>
      <c r="M7" s="4"/>
      <c r="N7" s="28" t="s">
        <v>90</v>
      </c>
    </row>
    <row r="8" spans="1:16" ht="15" x14ac:dyDescent="0.25">
      <c r="B8" s="4"/>
      <c r="C8" s="4"/>
      <c r="D8" s="4"/>
      <c r="E8" s="4"/>
      <c r="F8" s="4"/>
      <c r="G8" s="4"/>
      <c r="H8" s="2"/>
      <c r="I8" s="2"/>
      <c r="J8" s="2"/>
      <c r="K8" s="2"/>
      <c r="L8" s="2"/>
      <c r="M8" s="4"/>
      <c r="N8" s="3"/>
    </row>
    <row r="9" spans="1:16" s="6" customFormat="1" ht="51" x14ac:dyDescent="0.2">
      <c r="A9" s="35"/>
      <c r="B9" s="34" t="s">
        <v>8</v>
      </c>
      <c r="C9" s="9" t="s">
        <v>12</v>
      </c>
      <c r="D9" s="9" t="s">
        <v>9</v>
      </c>
      <c r="E9" s="9" t="s">
        <v>1</v>
      </c>
      <c r="F9" s="9" t="s">
        <v>2</v>
      </c>
      <c r="G9" s="9" t="s">
        <v>0</v>
      </c>
      <c r="H9" s="9" t="s">
        <v>6</v>
      </c>
      <c r="I9" s="9" t="s">
        <v>5</v>
      </c>
      <c r="J9" s="9" t="s">
        <v>4</v>
      </c>
      <c r="K9" s="9" t="s">
        <v>3</v>
      </c>
      <c r="L9" s="9" t="s">
        <v>7</v>
      </c>
      <c r="M9" s="30" t="s">
        <v>266</v>
      </c>
      <c r="N9" s="31"/>
    </row>
    <row r="10" spans="1:16" s="6" customFormat="1" ht="25.5" x14ac:dyDescent="0.2">
      <c r="A10" s="32"/>
      <c r="B10" s="34" t="s">
        <v>10</v>
      </c>
      <c r="C10" s="9" t="s">
        <v>11</v>
      </c>
      <c r="D10" s="9" t="s">
        <v>13</v>
      </c>
      <c r="E10" s="9" t="s">
        <v>14</v>
      </c>
      <c r="F10" s="9" t="s">
        <v>15</v>
      </c>
      <c r="G10" s="9" t="s">
        <v>16</v>
      </c>
      <c r="H10" s="9" t="s">
        <v>17</v>
      </c>
      <c r="I10" s="9" t="s">
        <v>18</v>
      </c>
      <c r="J10" s="9" t="s">
        <v>19</v>
      </c>
      <c r="K10" s="9" t="s">
        <v>20</v>
      </c>
      <c r="L10" s="9" t="s">
        <v>71</v>
      </c>
      <c r="M10" s="54" t="s">
        <v>92</v>
      </c>
      <c r="N10" s="32"/>
    </row>
    <row r="11" spans="1:16" s="6" customFormat="1" ht="15" customHeight="1" x14ac:dyDescent="0.2">
      <c r="A11" s="36"/>
      <c r="B11" s="34">
        <v>111002</v>
      </c>
      <c r="C11" s="9">
        <v>111003</v>
      </c>
      <c r="D11" s="9">
        <v>111004</v>
      </c>
      <c r="E11" s="9">
        <v>111005</v>
      </c>
      <c r="F11" s="9">
        <v>111007</v>
      </c>
      <c r="G11" s="9">
        <v>111009</v>
      </c>
      <c r="H11" s="9">
        <v>111014</v>
      </c>
      <c r="I11" s="9">
        <v>111017</v>
      </c>
      <c r="J11" s="9">
        <v>111021</v>
      </c>
      <c r="K11" s="9">
        <v>111022</v>
      </c>
      <c r="L11" s="9">
        <v>111033</v>
      </c>
      <c r="M11" s="30">
        <v>113023</v>
      </c>
      <c r="N11" s="33"/>
    </row>
    <row r="12" spans="1:16" s="6" customForma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6" s="6" customFormat="1" x14ac:dyDescent="0.2">
      <c r="A13" s="8" t="s">
        <v>21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 t="s">
        <v>26</v>
      </c>
    </row>
    <row r="14" spans="1:16" x14ac:dyDescent="0.2">
      <c r="A14" s="5" t="s">
        <v>180</v>
      </c>
      <c r="B14" s="42">
        <v>1072306647</v>
      </c>
      <c r="C14" s="42">
        <v>68319687</v>
      </c>
      <c r="D14" s="42">
        <v>553689927</v>
      </c>
      <c r="E14" s="42">
        <v>451145248</v>
      </c>
      <c r="F14" s="42">
        <v>736205982</v>
      </c>
      <c r="G14" s="42">
        <v>81043680</v>
      </c>
      <c r="H14" s="42">
        <v>137598457</v>
      </c>
      <c r="I14" s="42">
        <v>1318639618</v>
      </c>
      <c r="J14" s="42">
        <v>337257545</v>
      </c>
      <c r="K14" s="42">
        <v>868438559</v>
      </c>
      <c r="L14" s="42">
        <v>263246931</v>
      </c>
      <c r="M14" s="43">
        <v>7149199000</v>
      </c>
      <c r="N14" s="5" t="s">
        <v>93</v>
      </c>
      <c r="O14" s="50"/>
      <c r="P14" s="51"/>
    </row>
    <row r="15" spans="1:16" x14ac:dyDescent="0.2">
      <c r="A15" s="5" t="s">
        <v>181</v>
      </c>
      <c r="B15" s="42">
        <v>540276278</v>
      </c>
      <c r="C15" s="42">
        <v>68716784</v>
      </c>
      <c r="D15" s="42">
        <v>323043611</v>
      </c>
      <c r="E15" s="42">
        <v>291847547</v>
      </c>
      <c r="F15" s="42">
        <v>371943707</v>
      </c>
      <c r="G15" s="42">
        <v>162385311</v>
      </c>
      <c r="H15" s="42">
        <v>46206056</v>
      </c>
      <c r="I15" s="42">
        <v>165316545</v>
      </c>
      <c r="J15" s="42">
        <v>120276796</v>
      </c>
      <c r="K15" s="42">
        <v>142551211</v>
      </c>
      <c r="L15" s="42">
        <v>123493099</v>
      </c>
      <c r="M15" s="43">
        <v>2669739000</v>
      </c>
      <c r="N15" s="5" t="s">
        <v>94</v>
      </c>
      <c r="O15" s="50"/>
      <c r="P15" s="51"/>
    </row>
    <row r="16" spans="1:16" x14ac:dyDescent="0.2">
      <c r="A16" s="5" t="s">
        <v>182</v>
      </c>
      <c r="B16" s="43">
        <v>0</v>
      </c>
      <c r="C16" s="42">
        <v>0</v>
      </c>
      <c r="D16" s="42">
        <v>44751813</v>
      </c>
      <c r="E16" s="42">
        <v>28547873</v>
      </c>
      <c r="F16" s="42">
        <v>14082419</v>
      </c>
      <c r="G16" s="42">
        <v>17751843</v>
      </c>
      <c r="H16" s="42">
        <v>7088366</v>
      </c>
      <c r="I16" s="42">
        <v>0</v>
      </c>
      <c r="J16" s="42">
        <v>67259075</v>
      </c>
      <c r="K16" s="42">
        <v>447949</v>
      </c>
      <c r="L16" s="42">
        <v>34818367</v>
      </c>
      <c r="M16" s="43">
        <v>96925000</v>
      </c>
      <c r="N16" s="5" t="s">
        <v>95</v>
      </c>
      <c r="O16" s="50"/>
      <c r="P16" s="51"/>
    </row>
    <row r="17" spans="1:16" x14ac:dyDescent="0.2">
      <c r="A17" s="5" t="s">
        <v>183</v>
      </c>
      <c r="B17" s="42">
        <v>24760478</v>
      </c>
      <c r="C17" s="42">
        <v>1372783</v>
      </c>
      <c r="D17" s="42">
        <v>4425551</v>
      </c>
      <c r="E17" s="42">
        <v>0</v>
      </c>
      <c r="F17" s="42">
        <v>26229319</v>
      </c>
      <c r="G17" s="42">
        <v>0</v>
      </c>
      <c r="H17" s="42">
        <v>2799</v>
      </c>
      <c r="I17" s="42">
        <v>0</v>
      </c>
      <c r="J17" s="42">
        <v>13374678</v>
      </c>
      <c r="K17" s="42">
        <v>350797</v>
      </c>
      <c r="L17" s="42">
        <v>0</v>
      </c>
      <c r="M17" s="43">
        <v>9514000</v>
      </c>
      <c r="N17" s="5" t="s">
        <v>96</v>
      </c>
      <c r="O17" s="50"/>
      <c r="P17" s="51"/>
    </row>
    <row r="18" spans="1:16" x14ac:dyDescent="0.2">
      <c r="A18" s="5" t="s">
        <v>184</v>
      </c>
      <c r="B18" s="42">
        <v>116223622</v>
      </c>
      <c r="C18" s="42">
        <v>50322563</v>
      </c>
      <c r="D18" s="42">
        <v>403462628</v>
      </c>
      <c r="E18" s="42">
        <v>33326152</v>
      </c>
      <c r="F18" s="42">
        <v>66658121</v>
      </c>
      <c r="G18" s="42">
        <v>94274301</v>
      </c>
      <c r="H18" s="42">
        <v>63441895</v>
      </c>
      <c r="I18" s="42">
        <v>78595161</v>
      </c>
      <c r="J18" s="42">
        <v>96019835</v>
      </c>
      <c r="K18" s="42">
        <v>238948463</v>
      </c>
      <c r="L18" s="42">
        <v>39753290</v>
      </c>
      <c r="M18" s="43">
        <v>128350000</v>
      </c>
      <c r="N18" s="5" t="s">
        <v>97</v>
      </c>
      <c r="O18" s="50"/>
      <c r="P18" s="51"/>
    </row>
    <row r="19" spans="1:16" x14ac:dyDescent="0.2">
      <c r="A19" s="7" t="s">
        <v>185</v>
      </c>
      <c r="B19" s="44">
        <v>1122883189</v>
      </c>
      <c r="C19" s="45">
        <v>343210421</v>
      </c>
      <c r="D19" s="45">
        <v>2418523210</v>
      </c>
      <c r="E19" s="45">
        <v>729273864</v>
      </c>
      <c r="F19" s="45">
        <v>1633814826</v>
      </c>
      <c r="G19" s="45">
        <v>181452946</v>
      </c>
      <c r="H19" s="45">
        <v>369724473</v>
      </c>
      <c r="I19" s="45">
        <v>1891018558</v>
      </c>
      <c r="J19" s="45">
        <v>802088677</v>
      </c>
      <c r="K19" s="45">
        <v>164126649</v>
      </c>
      <c r="L19" s="45">
        <v>892199789</v>
      </c>
      <c r="M19" s="60">
        <v>5114907000</v>
      </c>
      <c r="N19" s="7" t="s">
        <v>98</v>
      </c>
      <c r="O19" s="50"/>
      <c r="P19" s="51"/>
    </row>
    <row r="20" spans="1:16" x14ac:dyDescent="0.2">
      <c r="A20" s="1" t="s">
        <v>186</v>
      </c>
      <c r="B20" s="42">
        <v>0</v>
      </c>
      <c r="C20" s="46">
        <v>0</v>
      </c>
      <c r="D20" s="46">
        <v>0</v>
      </c>
      <c r="E20" s="46">
        <v>0</v>
      </c>
      <c r="F20" s="46">
        <v>0</v>
      </c>
      <c r="G20" s="46">
        <v>30989923</v>
      </c>
      <c r="H20" s="46">
        <v>0</v>
      </c>
      <c r="I20" s="46">
        <v>227607943</v>
      </c>
      <c r="J20" s="46">
        <v>0</v>
      </c>
      <c r="K20" s="46">
        <v>0</v>
      </c>
      <c r="L20" s="46">
        <v>0</v>
      </c>
      <c r="M20" s="52">
        <v>0</v>
      </c>
      <c r="N20" s="1" t="s">
        <v>99</v>
      </c>
      <c r="O20" s="50"/>
      <c r="P20" s="51"/>
    </row>
    <row r="21" spans="1:16" x14ac:dyDescent="0.2">
      <c r="A21" s="1" t="s">
        <v>187</v>
      </c>
      <c r="B21" s="42">
        <v>0</v>
      </c>
      <c r="C21" s="46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52">
        <v>56556000</v>
      </c>
      <c r="N21" s="1" t="s">
        <v>100</v>
      </c>
      <c r="O21" s="50"/>
      <c r="P21" s="51"/>
    </row>
    <row r="22" spans="1:16" x14ac:dyDescent="0.2">
      <c r="A22" s="1" t="s">
        <v>188</v>
      </c>
      <c r="B22" s="42">
        <v>2006746300</v>
      </c>
      <c r="C22" s="46">
        <v>732427089</v>
      </c>
      <c r="D22" s="46">
        <v>4474041063</v>
      </c>
      <c r="E22" s="46">
        <v>847574520</v>
      </c>
      <c r="F22" s="46">
        <v>4244911424</v>
      </c>
      <c r="G22" s="46">
        <v>763168055</v>
      </c>
      <c r="H22" s="46">
        <v>1060853398</v>
      </c>
      <c r="I22" s="46">
        <v>3431013881</v>
      </c>
      <c r="J22" s="46">
        <v>2294235138</v>
      </c>
      <c r="K22" s="46">
        <v>1432871078</v>
      </c>
      <c r="L22" s="46">
        <v>1680782737</v>
      </c>
      <c r="M22" s="52">
        <v>11831745000</v>
      </c>
      <c r="N22" s="1" t="s">
        <v>101</v>
      </c>
      <c r="O22" s="50"/>
      <c r="P22" s="51"/>
    </row>
    <row r="23" spans="1:16" x14ac:dyDescent="0.2">
      <c r="A23" s="1" t="s">
        <v>189</v>
      </c>
      <c r="B23" s="42">
        <v>0</v>
      </c>
      <c r="C23" s="46">
        <v>0</v>
      </c>
      <c r="D23" s="46">
        <v>0</v>
      </c>
      <c r="E23" s="46">
        <v>20045724</v>
      </c>
      <c r="F23" s="46">
        <v>349622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52">
        <v>879008000</v>
      </c>
      <c r="N23" s="1" t="s">
        <v>102</v>
      </c>
      <c r="O23" s="50"/>
      <c r="P23" s="51"/>
    </row>
    <row r="24" spans="1:16" x14ac:dyDescent="0.2">
      <c r="A24" s="1" t="s">
        <v>190</v>
      </c>
      <c r="B24" s="42">
        <v>80450626</v>
      </c>
      <c r="C24" s="46">
        <v>22321642</v>
      </c>
      <c r="D24" s="46">
        <v>159245811</v>
      </c>
      <c r="E24" s="46">
        <v>77016663</v>
      </c>
      <c r="F24" s="46">
        <v>76211079</v>
      </c>
      <c r="G24" s="46">
        <v>32960325</v>
      </c>
      <c r="H24" s="46">
        <v>31440219</v>
      </c>
      <c r="I24" s="46">
        <v>116376443</v>
      </c>
      <c r="J24" s="46">
        <v>44129439</v>
      </c>
      <c r="K24" s="46">
        <v>58489765</v>
      </c>
      <c r="L24" s="46">
        <v>90842701</v>
      </c>
      <c r="M24" s="52">
        <v>204127000</v>
      </c>
      <c r="N24" s="1" t="s">
        <v>103</v>
      </c>
      <c r="O24" s="50"/>
      <c r="P24" s="51"/>
    </row>
    <row r="25" spans="1:16" x14ac:dyDescent="0.2">
      <c r="A25" s="1" t="s">
        <v>191</v>
      </c>
      <c r="B25" s="42">
        <v>11907278</v>
      </c>
      <c r="C25" s="46">
        <v>2858126</v>
      </c>
      <c r="D25" s="46">
        <v>22214936</v>
      </c>
      <c r="E25" s="46">
        <v>13053896</v>
      </c>
      <c r="F25" s="46">
        <v>28532909</v>
      </c>
      <c r="G25" s="46">
        <v>1080401</v>
      </c>
      <c r="H25" s="46">
        <v>3815941</v>
      </c>
      <c r="I25" s="46">
        <v>67616131</v>
      </c>
      <c r="J25" s="46">
        <v>6105699</v>
      </c>
      <c r="K25" s="46">
        <v>7397514</v>
      </c>
      <c r="L25" s="46">
        <v>2512533</v>
      </c>
      <c r="M25" s="52">
        <v>0</v>
      </c>
      <c r="N25" s="1" t="s">
        <v>104</v>
      </c>
      <c r="O25" s="50"/>
      <c r="P25" s="51"/>
    </row>
    <row r="26" spans="1:16" x14ac:dyDescent="0.2">
      <c r="A26" s="1" t="s">
        <v>192</v>
      </c>
      <c r="B26" s="42">
        <v>0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46">
        <v>0</v>
      </c>
      <c r="K26" s="46">
        <v>0</v>
      </c>
      <c r="L26" s="46">
        <v>0</v>
      </c>
      <c r="M26" s="52">
        <v>157247000</v>
      </c>
      <c r="N26" s="1" t="s">
        <v>105</v>
      </c>
      <c r="O26" s="50"/>
      <c r="P26" s="51"/>
    </row>
    <row r="27" spans="1:16" x14ac:dyDescent="0.2">
      <c r="A27" s="1" t="s">
        <v>193</v>
      </c>
      <c r="B27" s="42">
        <v>58716359</v>
      </c>
      <c r="C27" s="46">
        <v>10551901</v>
      </c>
      <c r="D27" s="46">
        <v>125044861</v>
      </c>
      <c r="E27" s="46">
        <v>3308754</v>
      </c>
      <c r="F27" s="46">
        <v>37416374</v>
      </c>
      <c r="G27" s="46">
        <v>8048059</v>
      </c>
      <c r="H27" s="46">
        <v>19943770</v>
      </c>
      <c r="I27" s="46">
        <v>48382597</v>
      </c>
      <c r="J27" s="46">
        <v>16266401</v>
      </c>
      <c r="K27" s="46">
        <v>23472437</v>
      </c>
      <c r="L27" s="46">
        <v>16401308</v>
      </c>
      <c r="M27" s="52">
        <v>0</v>
      </c>
      <c r="N27" s="1" t="s">
        <v>106</v>
      </c>
      <c r="O27" s="50"/>
      <c r="P27" s="51"/>
    </row>
    <row r="28" spans="1:16" x14ac:dyDescent="0.2">
      <c r="A28" s="1" t="s">
        <v>194</v>
      </c>
      <c r="B28" s="42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  <c r="M28" s="52">
        <v>0</v>
      </c>
      <c r="N28" s="1" t="s">
        <v>107</v>
      </c>
      <c r="O28" s="50"/>
      <c r="P28" s="51"/>
    </row>
    <row r="29" spans="1:16" x14ac:dyDescent="0.2">
      <c r="A29" s="1" t="s">
        <v>195</v>
      </c>
      <c r="B29" s="42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145188</v>
      </c>
      <c r="I29" s="46">
        <v>0</v>
      </c>
      <c r="J29" s="46">
        <v>0</v>
      </c>
      <c r="K29" s="46">
        <v>0</v>
      </c>
      <c r="L29" s="46">
        <v>0</v>
      </c>
      <c r="M29" s="52">
        <v>0</v>
      </c>
      <c r="N29" s="1" t="s">
        <v>108</v>
      </c>
      <c r="O29" s="50"/>
      <c r="P29" s="51"/>
    </row>
    <row r="30" spans="1:16" x14ac:dyDescent="0.2">
      <c r="A30" s="1" t="s">
        <v>196</v>
      </c>
      <c r="B30" s="42">
        <v>210131274</v>
      </c>
      <c r="C30" s="46">
        <v>77578095</v>
      </c>
      <c r="D30" s="46">
        <v>148437198</v>
      </c>
      <c r="E30" s="46">
        <v>42359363</v>
      </c>
      <c r="F30" s="46">
        <v>183663655</v>
      </c>
      <c r="G30" s="46">
        <v>22791611</v>
      </c>
      <c r="H30" s="46">
        <v>75411178</v>
      </c>
      <c r="I30" s="46">
        <v>247932487</v>
      </c>
      <c r="J30" s="46">
        <v>86439515</v>
      </c>
      <c r="K30" s="46">
        <v>100157921</v>
      </c>
      <c r="L30" s="46">
        <v>138357508</v>
      </c>
      <c r="M30" s="52">
        <v>489687000</v>
      </c>
      <c r="N30" s="1" t="s">
        <v>109</v>
      </c>
      <c r="O30" s="50"/>
      <c r="P30" s="51"/>
    </row>
    <row r="31" spans="1:16" x14ac:dyDescent="0.2">
      <c r="A31" s="1" t="s">
        <v>197</v>
      </c>
      <c r="B31" s="42">
        <v>5244402051</v>
      </c>
      <c r="C31" s="46">
        <v>1377679091</v>
      </c>
      <c r="D31" s="46">
        <v>8676880609</v>
      </c>
      <c r="E31" s="46">
        <v>2537499604</v>
      </c>
      <c r="F31" s="46">
        <v>7420019437</v>
      </c>
      <c r="G31" s="46">
        <v>1395946455</v>
      </c>
      <c r="H31" s="46">
        <v>1815671740</v>
      </c>
      <c r="I31" s="46">
        <v>7592499364</v>
      </c>
      <c r="J31" s="46">
        <v>3883452798</v>
      </c>
      <c r="K31" s="46">
        <v>3037252343</v>
      </c>
      <c r="L31" s="46">
        <v>3282408263</v>
      </c>
      <c r="M31" s="52">
        <v>28787004000</v>
      </c>
      <c r="N31" s="1" t="s">
        <v>110</v>
      </c>
      <c r="O31" s="51"/>
      <c r="P31" s="51"/>
    </row>
    <row r="32" spans="1:16" x14ac:dyDescent="0.2">
      <c r="A32" s="1" t="s">
        <v>198</v>
      </c>
      <c r="B32" s="42">
        <v>69620351</v>
      </c>
      <c r="C32" s="46">
        <v>48428024</v>
      </c>
      <c r="D32" s="46">
        <v>716654103</v>
      </c>
      <c r="E32" s="46">
        <v>375720262</v>
      </c>
      <c r="F32" s="46">
        <v>311250220</v>
      </c>
      <c r="G32" s="46">
        <v>168835525</v>
      </c>
      <c r="H32" s="46">
        <v>52081563</v>
      </c>
      <c r="I32" s="46">
        <v>146132126</v>
      </c>
      <c r="J32" s="46">
        <v>286673306</v>
      </c>
      <c r="K32" s="46">
        <v>71354418</v>
      </c>
      <c r="L32" s="46">
        <v>135034935</v>
      </c>
      <c r="M32" s="52">
        <v>1818330000</v>
      </c>
      <c r="N32" s="1" t="s">
        <v>111</v>
      </c>
      <c r="O32" s="51"/>
      <c r="P32" s="51"/>
    </row>
    <row r="33" spans="1:16" x14ac:dyDescent="0.2">
      <c r="A33" s="1" t="s">
        <v>199</v>
      </c>
      <c r="B33" s="42">
        <v>3707096482</v>
      </c>
      <c r="C33" s="46">
        <v>967495655</v>
      </c>
      <c r="D33" s="46">
        <v>5649898542</v>
      </c>
      <c r="E33" s="46">
        <v>1582662051</v>
      </c>
      <c r="F33" s="46">
        <v>5651353018</v>
      </c>
      <c r="G33" s="46">
        <v>876623475</v>
      </c>
      <c r="H33" s="46">
        <v>1178579654</v>
      </c>
      <c r="I33" s="46">
        <v>5453111418</v>
      </c>
      <c r="J33" s="46">
        <v>2599283904</v>
      </c>
      <c r="K33" s="46">
        <v>2169054732</v>
      </c>
      <c r="L33" s="46">
        <v>2208601883</v>
      </c>
      <c r="M33" s="52">
        <v>19852809000</v>
      </c>
      <c r="N33" s="1" t="s">
        <v>112</v>
      </c>
      <c r="O33" s="50"/>
      <c r="P33" s="51"/>
    </row>
    <row r="34" spans="1:16" x14ac:dyDescent="0.2">
      <c r="A34" s="1" t="s">
        <v>200</v>
      </c>
      <c r="B34" s="42">
        <v>139974833</v>
      </c>
      <c r="C34" s="46">
        <v>40213578</v>
      </c>
      <c r="D34" s="46">
        <v>296137233</v>
      </c>
      <c r="E34" s="46">
        <v>65844839</v>
      </c>
      <c r="F34" s="46">
        <v>329660434</v>
      </c>
      <c r="G34" s="46">
        <v>44981313</v>
      </c>
      <c r="H34" s="46">
        <v>56464360</v>
      </c>
      <c r="I34" s="46">
        <v>482539749</v>
      </c>
      <c r="J34" s="46">
        <v>82630709</v>
      </c>
      <c r="K34" s="46">
        <v>140274558</v>
      </c>
      <c r="L34" s="46">
        <v>344478493</v>
      </c>
      <c r="M34" s="52">
        <v>1586341000</v>
      </c>
      <c r="N34" s="1" t="s">
        <v>113</v>
      </c>
      <c r="O34" s="50"/>
      <c r="P34" s="51"/>
    </row>
    <row r="35" spans="1:16" x14ac:dyDescent="0.2">
      <c r="A35" s="1" t="s">
        <v>201</v>
      </c>
      <c r="B35" s="42">
        <v>0</v>
      </c>
      <c r="C35" s="46">
        <v>0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53">
        <v>0</v>
      </c>
      <c r="N35" s="1" t="s">
        <v>114</v>
      </c>
      <c r="O35" s="50"/>
      <c r="P35" s="51"/>
    </row>
    <row r="36" spans="1:16" x14ac:dyDescent="0.2">
      <c r="A36" s="1" t="s">
        <v>202</v>
      </c>
      <c r="B36" s="42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52">
        <v>49300000</v>
      </c>
      <c r="N36" s="1" t="s">
        <v>115</v>
      </c>
      <c r="O36" s="50"/>
      <c r="P36" s="51"/>
    </row>
    <row r="37" spans="1:16" x14ac:dyDescent="0.2">
      <c r="A37" s="1" t="s">
        <v>203</v>
      </c>
      <c r="B37" s="42">
        <v>363157170</v>
      </c>
      <c r="C37" s="46">
        <v>91667450</v>
      </c>
      <c r="D37" s="46">
        <v>297089265</v>
      </c>
      <c r="E37" s="46">
        <v>233201991</v>
      </c>
      <c r="F37" s="46">
        <v>190406392</v>
      </c>
      <c r="G37" s="46">
        <v>102921397</v>
      </c>
      <c r="H37" s="46">
        <v>257376326</v>
      </c>
      <c r="I37" s="46">
        <v>585767064</v>
      </c>
      <c r="J37" s="46">
        <v>295875564</v>
      </c>
      <c r="K37" s="46">
        <v>36250546</v>
      </c>
      <c r="L37" s="46">
        <v>164166542</v>
      </c>
      <c r="M37" s="52">
        <v>285109000</v>
      </c>
      <c r="N37" s="1" t="s">
        <v>116</v>
      </c>
      <c r="O37" s="50"/>
      <c r="P37" s="51"/>
    </row>
    <row r="38" spans="1:16" x14ac:dyDescent="0.2">
      <c r="A38" s="1" t="s">
        <v>204</v>
      </c>
      <c r="B38" s="42">
        <v>0</v>
      </c>
      <c r="C38" s="46">
        <v>0</v>
      </c>
      <c r="D38" s="46">
        <v>0</v>
      </c>
      <c r="E38" s="46">
        <v>0</v>
      </c>
      <c r="F38" s="46">
        <v>60295000</v>
      </c>
      <c r="G38" s="46">
        <v>0</v>
      </c>
      <c r="H38" s="46">
        <v>17720000</v>
      </c>
      <c r="I38" s="46">
        <v>15172600</v>
      </c>
      <c r="J38" s="46">
        <v>18540350</v>
      </c>
      <c r="K38" s="46">
        <v>0</v>
      </c>
      <c r="L38" s="46">
        <v>20000000</v>
      </c>
      <c r="M38" s="52">
        <v>0</v>
      </c>
      <c r="N38" s="1" t="s">
        <v>117</v>
      </c>
      <c r="O38" s="50"/>
      <c r="P38" s="51"/>
    </row>
    <row r="39" spans="1:16" x14ac:dyDescent="0.2">
      <c r="A39" s="1" t="s">
        <v>205</v>
      </c>
      <c r="B39" s="42">
        <v>0</v>
      </c>
      <c r="C39" s="46">
        <v>0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52">
        <v>0</v>
      </c>
      <c r="N39" s="1" t="s">
        <v>118</v>
      </c>
      <c r="O39" s="50"/>
      <c r="P39" s="51"/>
    </row>
    <row r="40" spans="1:16" x14ac:dyDescent="0.2">
      <c r="A40" s="1" t="s">
        <v>206</v>
      </c>
      <c r="B40" s="42">
        <v>20297592</v>
      </c>
      <c r="C40" s="46">
        <v>1237500</v>
      </c>
      <c r="D40" s="46">
        <v>31232872</v>
      </c>
      <c r="E40" s="46">
        <v>1476794</v>
      </c>
      <c r="F40" s="46">
        <v>525787</v>
      </c>
      <c r="G40" s="46">
        <v>3040749</v>
      </c>
      <c r="H40" s="46">
        <v>680760</v>
      </c>
      <c r="I40" s="46">
        <v>10957111</v>
      </c>
      <c r="J40" s="46">
        <v>14376455</v>
      </c>
      <c r="K40" s="46">
        <v>7147192</v>
      </c>
      <c r="L40" s="46">
        <v>4652002</v>
      </c>
      <c r="M40" s="52">
        <v>151321000</v>
      </c>
      <c r="N40" s="1" t="s">
        <v>119</v>
      </c>
      <c r="O40" s="50"/>
      <c r="P40" s="51"/>
    </row>
    <row r="41" spans="1:16" x14ac:dyDescent="0.2">
      <c r="A41" s="1" t="s">
        <v>207</v>
      </c>
      <c r="B41" s="42">
        <v>32640476</v>
      </c>
      <c r="C41" s="46">
        <v>5303391</v>
      </c>
      <c r="D41" s="46">
        <v>61676475</v>
      </c>
      <c r="E41" s="46">
        <v>7877274</v>
      </c>
      <c r="F41" s="46">
        <v>30872484</v>
      </c>
      <c r="G41" s="46">
        <v>2979746</v>
      </c>
      <c r="H41" s="46">
        <v>8228335</v>
      </c>
      <c r="I41" s="46">
        <v>21321909</v>
      </c>
      <c r="J41" s="46">
        <v>23492297</v>
      </c>
      <c r="K41" s="46">
        <v>19247420</v>
      </c>
      <c r="L41" s="46">
        <v>13222005</v>
      </c>
      <c r="M41" s="52">
        <v>126506000</v>
      </c>
      <c r="N41" s="1" t="s">
        <v>120</v>
      </c>
      <c r="O41" s="50"/>
      <c r="P41" s="51"/>
    </row>
    <row r="42" spans="1:16" x14ac:dyDescent="0.2">
      <c r="A42" s="1" t="s">
        <v>208</v>
      </c>
      <c r="B42" s="42">
        <v>3497873</v>
      </c>
      <c r="C42" s="46">
        <v>698411</v>
      </c>
      <c r="D42" s="46">
        <v>6374087</v>
      </c>
      <c r="E42" s="46">
        <v>0</v>
      </c>
      <c r="F42" s="46">
        <v>20282</v>
      </c>
      <c r="G42" s="46">
        <v>437484</v>
      </c>
      <c r="H42" s="46">
        <v>1345153</v>
      </c>
      <c r="I42" s="46">
        <v>3674761</v>
      </c>
      <c r="J42" s="46">
        <v>2684880</v>
      </c>
      <c r="K42" s="46">
        <v>471683</v>
      </c>
      <c r="L42" s="46">
        <v>0</v>
      </c>
      <c r="M42" s="52">
        <v>3653000</v>
      </c>
      <c r="N42" s="1" t="s">
        <v>121</v>
      </c>
      <c r="O42" s="50"/>
      <c r="P42" s="51"/>
    </row>
    <row r="43" spans="1:16" x14ac:dyDescent="0.2">
      <c r="A43" s="1" t="s">
        <v>209</v>
      </c>
      <c r="B43" s="42">
        <v>0</v>
      </c>
      <c r="C43" s="46">
        <v>0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52">
        <v>0</v>
      </c>
      <c r="N43" s="1" t="s">
        <v>122</v>
      </c>
      <c r="O43" s="50"/>
      <c r="P43" s="51"/>
    </row>
    <row r="44" spans="1:16" x14ac:dyDescent="0.2">
      <c r="A44" s="1" t="s">
        <v>210</v>
      </c>
      <c r="B44" s="42">
        <v>180605911</v>
      </c>
      <c r="C44" s="46">
        <v>53726101</v>
      </c>
      <c r="D44" s="46">
        <v>289956037</v>
      </c>
      <c r="E44" s="46">
        <v>33097023</v>
      </c>
      <c r="F44" s="46">
        <v>182034636</v>
      </c>
      <c r="G44" s="46">
        <v>30795217</v>
      </c>
      <c r="H44" s="46">
        <v>30764921</v>
      </c>
      <c r="I44" s="46">
        <v>145323558</v>
      </c>
      <c r="J44" s="46">
        <v>101934267</v>
      </c>
      <c r="K44" s="46">
        <v>55740916</v>
      </c>
      <c r="L44" s="46">
        <v>58405217</v>
      </c>
      <c r="M44" s="52">
        <v>593980000</v>
      </c>
      <c r="N44" s="1" t="s">
        <v>123</v>
      </c>
      <c r="O44" s="50"/>
      <c r="P44" s="51"/>
    </row>
    <row r="45" spans="1:16" x14ac:dyDescent="0.2">
      <c r="A45" s="1" t="s">
        <v>211</v>
      </c>
      <c r="B45" s="42">
        <v>4516890688</v>
      </c>
      <c r="C45" s="46">
        <v>1208770110</v>
      </c>
      <c r="D45" s="46">
        <v>7349018614</v>
      </c>
      <c r="E45" s="46">
        <v>2299880234</v>
      </c>
      <c r="F45" s="46">
        <v>6756418253</v>
      </c>
      <c r="G45" s="46">
        <v>1230614906</v>
      </c>
      <c r="H45" s="46">
        <v>1603241072</v>
      </c>
      <c r="I45" s="46">
        <v>6864000296</v>
      </c>
      <c r="J45" s="46">
        <v>3425491732</v>
      </c>
      <c r="K45" s="46">
        <v>2499541465</v>
      </c>
      <c r="L45" s="46">
        <v>2948561077</v>
      </c>
      <c r="M45" s="52">
        <v>24467349000</v>
      </c>
      <c r="N45" s="1" t="s">
        <v>124</v>
      </c>
      <c r="O45" s="51"/>
      <c r="P45" s="51"/>
    </row>
    <row r="46" spans="1:16" x14ac:dyDescent="0.2">
      <c r="A46" s="1" t="s">
        <v>212</v>
      </c>
      <c r="B46" s="42">
        <v>150000000</v>
      </c>
      <c r="C46" s="46">
        <v>120000000</v>
      </c>
      <c r="D46" s="46">
        <v>315000000</v>
      </c>
      <c r="E46" s="46">
        <v>150000000</v>
      </c>
      <c r="F46" s="46">
        <v>200000000</v>
      </c>
      <c r="G46" s="46">
        <v>110000000</v>
      </c>
      <c r="H46" s="46">
        <v>100000000</v>
      </c>
      <c r="I46" s="46">
        <v>263037122</v>
      </c>
      <c r="J46" s="46">
        <v>190000000</v>
      </c>
      <c r="K46" s="46">
        <v>200000000</v>
      </c>
      <c r="L46" s="46">
        <v>200655000</v>
      </c>
      <c r="M46" s="52">
        <v>640800000</v>
      </c>
      <c r="N46" s="1" t="s">
        <v>125</v>
      </c>
      <c r="O46" s="51"/>
      <c r="P46" s="51"/>
    </row>
    <row r="47" spans="1:16" x14ac:dyDescent="0.2">
      <c r="A47" s="1" t="s">
        <v>213</v>
      </c>
      <c r="B47" s="42">
        <v>0</v>
      </c>
      <c r="C47" s="46">
        <v>0</v>
      </c>
      <c r="D47" s="46">
        <v>328147537</v>
      </c>
      <c r="E47" s="46">
        <v>0</v>
      </c>
      <c r="F47" s="46">
        <v>68213173</v>
      </c>
      <c r="G47" s="46">
        <v>66943</v>
      </c>
      <c r="H47" s="46">
        <v>0</v>
      </c>
      <c r="I47" s="46">
        <v>68872349</v>
      </c>
      <c r="J47" s="46">
        <v>0</v>
      </c>
      <c r="K47" s="46">
        <v>0</v>
      </c>
      <c r="L47" s="46">
        <v>0</v>
      </c>
      <c r="M47" s="52">
        <v>859626000</v>
      </c>
      <c r="N47" s="1" t="s">
        <v>126</v>
      </c>
      <c r="O47" s="50"/>
      <c r="P47" s="51"/>
    </row>
    <row r="48" spans="1:16" x14ac:dyDescent="0.2">
      <c r="A48" s="1" t="s">
        <v>214</v>
      </c>
      <c r="B48" s="42">
        <v>0</v>
      </c>
      <c r="C48" s="46">
        <v>0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>
        <v>0</v>
      </c>
      <c r="M48" s="52">
        <v>0</v>
      </c>
      <c r="N48" s="1" t="s">
        <v>127</v>
      </c>
      <c r="O48" s="50"/>
      <c r="P48" s="51"/>
    </row>
    <row r="49" spans="1:16" x14ac:dyDescent="0.2">
      <c r="A49" s="1" t="s">
        <v>215</v>
      </c>
      <c r="B49" s="42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52">
        <v>0</v>
      </c>
      <c r="N49" s="1" t="s">
        <v>128</v>
      </c>
      <c r="O49" s="50"/>
      <c r="P49" s="51"/>
    </row>
    <row r="50" spans="1:16" x14ac:dyDescent="0.2">
      <c r="A50" s="1" t="s">
        <v>216</v>
      </c>
      <c r="B50" s="42">
        <v>106382863</v>
      </c>
      <c r="C50" s="46">
        <v>20705562</v>
      </c>
      <c r="D50" s="46">
        <v>296295588</v>
      </c>
      <c r="E50" s="46">
        <v>42292126</v>
      </c>
      <c r="F50" s="46">
        <v>85321596</v>
      </c>
      <c r="G50" s="46">
        <v>31385324</v>
      </c>
      <c r="H50" s="46">
        <v>37075439</v>
      </c>
      <c r="I50" s="46">
        <v>69714499</v>
      </c>
      <c r="J50" s="46">
        <v>95868196</v>
      </c>
      <c r="K50" s="46">
        <v>116928669</v>
      </c>
      <c r="L50" s="46">
        <v>70592981</v>
      </c>
      <c r="M50" s="52">
        <v>640800000</v>
      </c>
      <c r="N50" s="1" t="s">
        <v>129</v>
      </c>
      <c r="O50" s="50"/>
      <c r="P50" s="51"/>
    </row>
    <row r="51" spans="1:16" x14ac:dyDescent="0.2">
      <c r="A51" s="1" t="s">
        <v>217</v>
      </c>
      <c r="B51" s="42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  <c r="H51" s="46">
        <v>0</v>
      </c>
      <c r="I51" s="46">
        <v>0</v>
      </c>
      <c r="J51" s="46">
        <v>6174583</v>
      </c>
      <c r="K51" s="46">
        <v>4102021</v>
      </c>
      <c r="L51" s="46">
        <v>0</v>
      </c>
      <c r="M51" s="52">
        <v>108494000</v>
      </c>
      <c r="N51" s="1" t="s">
        <v>130</v>
      </c>
      <c r="O51" s="50"/>
      <c r="P51" s="51"/>
    </row>
    <row r="52" spans="1:16" x14ac:dyDescent="0.2">
      <c r="A52" s="1" t="s">
        <v>218</v>
      </c>
      <c r="B52" s="42">
        <v>110944584</v>
      </c>
      <c r="C52" s="46">
        <v>0</v>
      </c>
      <c r="D52" s="46">
        <v>0</v>
      </c>
      <c r="E52" s="46">
        <v>0</v>
      </c>
      <c r="F52" s="46">
        <v>57172423</v>
      </c>
      <c r="G52" s="46">
        <v>197281</v>
      </c>
      <c r="H52" s="46">
        <v>0</v>
      </c>
      <c r="I52" s="46">
        <v>0</v>
      </c>
      <c r="J52" s="46">
        <v>0</v>
      </c>
      <c r="K52" s="46">
        <v>74876</v>
      </c>
      <c r="L52" s="46">
        <v>15761637</v>
      </c>
      <c r="M52" s="52">
        <v>614920000</v>
      </c>
      <c r="N52" s="1" t="s">
        <v>131</v>
      </c>
      <c r="O52" s="50"/>
      <c r="P52" s="51"/>
    </row>
    <row r="53" spans="1:16" x14ac:dyDescent="0.2">
      <c r="A53" s="1" t="s">
        <v>219</v>
      </c>
      <c r="B53" s="42">
        <v>0</v>
      </c>
      <c r="C53" s="46">
        <v>0</v>
      </c>
      <c r="D53" s="46">
        <v>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11526630</v>
      </c>
      <c r="K53" s="46">
        <v>0</v>
      </c>
      <c r="L53" s="46">
        <v>3678559</v>
      </c>
      <c r="M53" s="52"/>
      <c r="N53" s="1" t="s">
        <v>132</v>
      </c>
      <c r="O53" s="50"/>
      <c r="P53" s="51"/>
    </row>
    <row r="54" spans="1:16" x14ac:dyDescent="0.2">
      <c r="A54" s="1" t="s">
        <v>220</v>
      </c>
      <c r="B54" s="42">
        <v>653467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52">
        <v>583695000</v>
      </c>
      <c r="N54" s="1" t="s">
        <v>133</v>
      </c>
      <c r="O54" s="50"/>
      <c r="P54" s="51"/>
    </row>
    <row r="55" spans="1:16" x14ac:dyDescent="0.2">
      <c r="A55" s="1" t="s">
        <v>221</v>
      </c>
      <c r="B55" s="42">
        <v>0</v>
      </c>
      <c r="C55" s="46">
        <v>0</v>
      </c>
      <c r="D55" s="46">
        <v>11743708</v>
      </c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5849743</v>
      </c>
      <c r="L55" s="46">
        <v>0</v>
      </c>
      <c r="M55" s="52">
        <v>0</v>
      </c>
      <c r="N55" s="1" t="s">
        <v>134</v>
      </c>
      <c r="O55" s="50"/>
      <c r="P55" s="51"/>
    </row>
    <row r="56" spans="1:16" x14ac:dyDescent="0.2">
      <c r="A56" s="1" t="s">
        <v>222</v>
      </c>
      <c r="B56" s="42">
        <v>-4079865</v>
      </c>
      <c r="C56" s="46">
        <v>0</v>
      </c>
      <c r="D56" s="46">
        <v>-130825280</v>
      </c>
      <c r="E56" s="46">
        <v>-3143891</v>
      </c>
      <c r="F56" s="46">
        <v>0</v>
      </c>
      <c r="G56" s="46">
        <v>0</v>
      </c>
      <c r="H56" s="46">
        <v>0</v>
      </c>
      <c r="I56" s="46">
        <v>-4397422</v>
      </c>
      <c r="J56" s="46">
        <v>-1584070</v>
      </c>
      <c r="K56" s="46">
        <v>-9562080</v>
      </c>
      <c r="L56" s="46">
        <v>0</v>
      </c>
      <c r="M56" s="52">
        <v>-89751000</v>
      </c>
      <c r="N56" s="1" t="s">
        <v>135</v>
      </c>
      <c r="O56" s="50"/>
      <c r="P56" s="51"/>
    </row>
    <row r="57" spans="1:16" x14ac:dyDescent="0.2">
      <c r="A57" s="1" t="s">
        <v>223</v>
      </c>
      <c r="B57" s="42">
        <v>20004022</v>
      </c>
      <c r="C57" s="46">
        <v>3924952</v>
      </c>
      <c r="D57" s="46">
        <v>-3920263</v>
      </c>
      <c r="E57" s="46">
        <v>1737053</v>
      </c>
      <c r="F57" s="46">
        <v>2693754</v>
      </c>
      <c r="G57" s="46">
        <v>-122820</v>
      </c>
      <c r="H57" s="46">
        <v>8766780</v>
      </c>
      <c r="I57" s="46">
        <v>4388724</v>
      </c>
      <c r="J57" s="46">
        <v>27494289</v>
      </c>
      <c r="K57" s="46">
        <v>31794224</v>
      </c>
      <c r="L57" s="46">
        <v>-4869383</v>
      </c>
      <c r="M57" s="52">
        <v>-251220000</v>
      </c>
      <c r="N57" s="1" t="s">
        <v>136</v>
      </c>
      <c r="O57" s="50"/>
      <c r="P57" s="51"/>
    </row>
    <row r="58" spans="1:16" x14ac:dyDescent="0.2">
      <c r="A58" s="1" t="s">
        <v>224</v>
      </c>
      <c r="B58" s="42">
        <v>0</v>
      </c>
      <c r="C58" s="46">
        <v>0</v>
      </c>
      <c r="D58" s="46">
        <v>0</v>
      </c>
      <c r="E58" s="46">
        <v>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52">
        <v>0</v>
      </c>
      <c r="N58" s="1" t="s">
        <v>137</v>
      </c>
      <c r="O58" s="50"/>
      <c r="P58" s="51"/>
    </row>
    <row r="59" spans="1:16" x14ac:dyDescent="0.2">
      <c r="A59" s="1" t="s">
        <v>225</v>
      </c>
      <c r="B59" s="42">
        <v>143309616</v>
      </c>
      <c r="C59" s="46">
        <v>24278467</v>
      </c>
      <c r="D59" s="46">
        <v>452965949</v>
      </c>
      <c r="E59" s="46">
        <v>27359753</v>
      </c>
      <c r="F59" s="46">
        <v>65411367</v>
      </c>
      <c r="G59" s="46">
        <v>23804821</v>
      </c>
      <c r="H59" s="46">
        <v>62801714</v>
      </c>
      <c r="I59" s="46">
        <v>185054830</v>
      </c>
      <c r="J59" s="46">
        <v>108402893</v>
      </c>
      <c r="K59" s="46">
        <v>174847102</v>
      </c>
      <c r="L59" s="46">
        <v>48028392</v>
      </c>
      <c r="M59" s="52">
        <v>1034986000</v>
      </c>
      <c r="N59" s="1" t="s">
        <v>138</v>
      </c>
      <c r="O59" s="50"/>
      <c r="P59" s="51"/>
    </row>
    <row r="60" spans="1:16" x14ac:dyDescent="0.2">
      <c r="A60" s="1" t="s">
        <v>226</v>
      </c>
      <c r="B60" s="42">
        <v>87528804</v>
      </c>
      <c r="C60" s="46">
        <v>0</v>
      </c>
      <c r="D60" s="46">
        <v>0</v>
      </c>
      <c r="E60" s="46">
        <v>0</v>
      </c>
      <c r="F60" s="46">
        <v>70900000</v>
      </c>
      <c r="G60" s="46">
        <v>0</v>
      </c>
      <c r="H60" s="46">
        <v>0</v>
      </c>
      <c r="I60" s="46">
        <v>70900000</v>
      </c>
      <c r="J60" s="46">
        <v>0</v>
      </c>
      <c r="K60" s="46">
        <v>0</v>
      </c>
      <c r="L60" s="46">
        <v>0</v>
      </c>
      <c r="M60" s="52">
        <v>177305000</v>
      </c>
      <c r="N60" s="1" t="s">
        <v>139</v>
      </c>
      <c r="O60" s="50"/>
      <c r="P60" s="51"/>
    </row>
    <row r="61" spans="1:16" x14ac:dyDescent="0.2">
      <c r="A61" s="1" t="s">
        <v>227</v>
      </c>
      <c r="B61" s="42">
        <v>614743491</v>
      </c>
      <c r="C61" s="46">
        <v>168908981</v>
      </c>
      <c r="D61" s="46">
        <v>1269407239</v>
      </c>
      <c r="E61" s="46">
        <v>218245041</v>
      </c>
      <c r="F61" s="46">
        <v>549712313</v>
      </c>
      <c r="G61" s="46">
        <v>165331549</v>
      </c>
      <c r="H61" s="46">
        <v>208643933</v>
      </c>
      <c r="I61" s="46">
        <v>657570102</v>
      </c>
      <c r="J61" s="46">
        <v>437882521</v>
      </c>
      <c r="K61" s="46">
        <v>524034555</v>
      </c>
      <c r="L61" s="46">
        <v>333847186</v>
      </c>
      <c r="M61" s="52">
        <v>4319655000</v>
      </c>
      <c r="N61" s="1" t="s">
        <v>140</v>
      </c>
      <c r="O61" s="51"/>
      <c r="P61" s="51"/>
    </row>
    <row r="62" spans="1:16" x14ac:dyDescent="0.2">
      <c r="A62" s="10" t="s">
        <v>228</v>
      </c>
      <c r="B62" s="47">
        <v>112767872</v>
      </c>
      <c r="C62" s="48">
        <v>0</v>
      </c>
      <c r="D62" s="48">
        <v>58454756</v>
      </c>
      <c r="E62" s="48">
        <v>19374329</v>
      </c>
      <c r="F62" s="48">
        <v>113888871</v>
      </c>
      <c r="G62" s="48">
        <v>0</v>
      </c>
      <c r="H62" s="48">
        <v>3786735</v>
      </c>
      <c r="I62" s="48">
        <v>70928966</v>
      </c>
      <c r="J62" s="48">
        <v>20078545</v>
      </c>
      <c r="K62" s="48">
        <v>13676323</v>
      </c>
      <c r="L62" s="48">
        <v>0</v>
      </c>
      <c r="M62" s="61">
        <v>0</v>
      </c>
      <c r="N62" s="10" t="s">
        <v>141</v>
      </c>
      <c r="O62" s="51"/>
      <c r="P62" s="51"/>
    </row>
    <row r="63" spans="1:16" x14ac:dyDescent="0.2">
      <c r="A63" s="5" t="s">
        <v>229</v>
      </c>
      <c r="B63" s="42">
        <v>727511363</v>
      </c>
      <c r="C63" s="42">
        <v>168908981</v>
      </c>
      <c r="D63" s="42">
        <v>1327861995</v>
      </c>
      <c r="E63" s="42">
        <v>237619370</v>
      </c>
      <c r="F63" s="42">
        <v>663601184</v>
      </c>
      <c r="G63" s="42">
        <v>165331549</v>
      </c>
      <c r="H63" s="42">
        <v>212430668</v>
      </c>
      <c r="I63" s="42">
        <v>728499068</v>
      </c>
      <c r="J63" s="42">
        <v>457961066</v>
      </c>
      <c r="K63" s="42">
        <v>537710878</v>
      </c>
      <c r="L63" s="42">
        <v>333847186</v>
      </c>
      <c r="M63" s="43">
        <v>4319655000</v>
      </c>
      <c r="N63" s="5" t="s">
        <v>142</v>
      </c>
      <c r="O63" s="50"/>
      <c r="P63" s="51"/>
    </row>
    <row r="64" spans="1:16" ht="13.5" customHeight="1" x14ac:dyDescent="0.2">
      <c r="A64" s="5" t="s">
        <v>230</v>
      </c>
      <c r="B64" s="42">
        <v>5244402051</v>
      </c>
      <c r="C64" s="42">
        <v>1377679091</v>
      </c>
      <c r="D64" s="42">
        <v>8676880609</v>
      </c>
      <c r="E64" s="42">
        <v>2537499604</v>
      </c>
      <c r="F64" s="42">
        <v>7420019437</v>
      </c>
      <c r="G64" s="42">
        <v>1395946455</v>
      </c>
      <c r="H64" s="42">
        <v>1815671740</v>
      </c>
      <c r="I64" s="42">
        <v>7592499364</v>
      </c>
      <c r="J64" s="42">
        <v>3883452798</v>
      </c>
      <c r="K64" s="42">
        <v>3037252343</v>
      </c>
      <c r="L64" s="42">
        <v>3282408263</v>
      </c>
      <c r="M64" s="43">
        <v>28787004000</v>
      </c>
      <c r="N64" s="5" t="s">
        <v>143</v>
      </c>
      <c r="O64" s="50"/>
      <c r="P64" s="51"/>
    </row>
    <row r="65" spans="1:16" s="11" customFormat="1" x14ac:dyDescent="0.2">
      <c r="A65" s="11" t="s">
        <v>144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62"/>
      <c r="N65" s="11" t="s">
        <v>144</v>
      </c>
      <c r="O65" s="50"/>
      <c r="P65" s="51"/>
    </row>
    <row r="66" spans="1:16" s="11" customFormat="1" x14ac:dyDescent="0.2">
      <c r="A66" s="12" t="s">
        <v>22</v>
      </c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62"/>
      <c r="N66" s="8" t="s">
        <v>25</v>
      </c>
      <c r="O66" s="50"/>
      <c r="P66" s="51"/>
    </row>
    <row r="67" spans="1:16" x14ac:dyDescent="0.2">
      <c r="A67" s="5" t="s">
        <v>231</v>
      </c>
      <c r="B67" s="42">
        <v>253022628</v>
      </c>
      <c r="C67" s="42">
        <v>92184587</v>
      </c>
      <c r="D67" s="42">
        <v>560600640</v>
      </c>
      <c r="E67" s="42">
        <v>125478529</v>
      </c>
      <c r="F67" s="42">
        <v>430386583</v>
      </c>
      <c r="G67" s="42">
        <v>96530989</v>
      </c>
      <c r="H67" s="42">
        <v>123074611</v>
      </c>
      <c r="I67" s="42">
        <v>427448477</v>
      </c>
      <c r="J67" s="42">
        <v>239520475</v>
      </c>
      <c r="K67" s="42">
        <v>185298959</v>
      </c>
      <c r="L67" s="42">
        <v>200506011</v>
      </c>
      <c r="M67" s="43">
        <v>1696315000</v>
      </c>
      <c r="N67" s="5" t="s">
        <v>145</v>
      </c>
      <c r="O67" s="50"/>
      <c r="P67" s="51"/>
    </row>
    <row r="68" spans="1:16" x14ac:dyDescent="0.2">
      <c r="A68" s="5" t="s">
        <v>232</v>
      </c>
      <c r="B68" s="42">
        <v>119782760</v>
      </c>
      <c r="C68" s="42">
        <v>43928075</v>
      </c>
      <c r="D68" s="42">
        <v>184035744</v>
      </c>
      <c r="E68" s="42">
        <v>71665244</v>
      </c>
      <c r="F68" s="42">
        <v>217487350</v>
      </c>
      <c r="G68" s="42">
        <v>57236868</v>
      </c>
      <c r="H68" s="42">
        <v>70396821</v>
      </c>
      <c r="I68" s="42">
        <v>249172474</v>
      </c>
      <c r="J68" s="42">
        <v>98059517</v>
      </c>
      <c r="K68" s="42">
        <v>50710356</v>
      </c>
      <c r="L68" s="42">
        <v>105599065</v>
      </c>
      <c r="M68" s="43">
        <v>697228000</v>
      </c>
      <c r="N68" s="5" t="s">
        <v>146</v>
      </c>
      <c r="O68" s="50"/>
      <c r="P68" s="51"/>
    </row>
    <row r="69" spans="1:16" x14ac:dyDescent="0.2">
      <c r="A69" s="5" t="s">
        <v>233</v>
      </c>
      <c r="B69" s="42">
        <v>133239868</v>
      </c>
      <c r="C69" s="42">
        <v>48256512</v>
      </c>
      <c r="D69" s="42">
        <v>376564896</v>
      </c>
      <c r="E69" s="42">
        <v>53813285</v>
      </c>
      <c r="F69" s="42">
        <v>212899233</v>
      </c>
      <c r="G69" s="42">
        <v>39294121</v>
      </c>
      <c r="H69" s="42">
        <v>52677790</v>
      </c>
      <c r="I69" s="42">
        <v>178276003</v>
      </c>
      <c r="J69" s="42">
        <v>141460958</v>
      </c>
      <c r="K69" s="42">
        <v>134588603</v>
      </c>
      <c r="L69" s="42">
        <v>94906946</v>
      </c>
      <c r="M69" s="43">
        <v>999087000</v>
      </c>
      <c r="N69" s="5" t="s">
        <v>147</v>
      </c>
      <c r="O69" s="51"/>
      <c r="P69" s="51"/>
    </row>
    <row r="70" spans="1:16" x14ac:dyDescent="0.2">
      <c r="A70" s="5" t="s">
        <v>234</v>
      </c>
      <c r="B70" s="42">
        <v>87087145</v>
      </c>
      <c r="C70" s="42">
        <v>3532099</v>
      </c>
      <c r="D70" s="42">
        <v>26821546</v>
      </c>
      <c r="E70" s="42">
        <v>6812536</v>
      </c>
      <c r="F70" s="42">
        <v>32347286</v>
      </c>
      <c r="G70" s="42">
        <v>2782087</v>
      </c>
      <c r="H70" s="42">
        <v>20017850</v>
      </c>
      <c r="I70" s="42">
        <v>142177850</v>
      </c>
      <c r="J70" s="42">
        <v>17023949</v>
      </c>
      <c r="K70" s="42">
        <v>24656383</v>
      </c>
      <c r="L70" s="42">
        <v>14542342</v>
      </c>
      <c r="M70" s="43">
        <v>157409000</v>
      </c>
      <c r="N70" s="5" t="s">
        <v>148</v>
      </c>
      <c r="O70" s="50"/>
      <c r="P70" s="51"/>
    </row>
    <row r="71" spans="1:16" x14ac:dyDescent="0.2">
      <c r="A71" s="5" t="s">
        <v>235</v>
      </c>
      <c r="B71" s="42">
        <v>220327013</v>
      </c>
      <c r="C71" s="42">
        <v>51788611</v>
      </c>
      <c r="D71" s="42">
        <v>403386442</v>
      </c>
      <c r="E71" s="42">
        <v>60625821</v>
      </c>
      <c r="F71" s="42">
        <v>245246519</v>
      </c>
      <c r="G71" s="42">
        <v>42076208</v>
      </c>
      <c r="H71" s="42">
        <v>72695640</v>
      </c>
      <c r="I71" s="42">
        <v>320453853</v>
      </c>
      <c r="J71" s="42">
        <v>158484907</v>
      </c>
      <c r="K71" s="42">
        <v>159244986</v>
      </c>
      <c r="L71" s="42">
        <v>109449288</v>
      </c>
      <c r="M71" s="43">
        <v>1156496000</v>
      </c>
      <c r="N71" s="5" t="s">
        <v>149</v>
      </c>
      <c r="O71" s="50"/>
      <c r="P71" s="51"/>
    </row>
    <row r="72" spans="1:16" x14ac:dyDescent="0.2">
      <c r="A72" s="5" t="s">
        <v>236</v>
      </c>
      <c r="B72" s="42">
        <v>31604453</v>
      </c>
      <c r="C72" s="42">
        <v>1305936</v>
      </c>
      <c r="D72" s="42">
        <v>9107078</v>
      </c>
      <c r="E72" s="42">
        <v>4563121</v>
      </c>
      <c r="F72" s="42">
        <v>13776586</v>
      </c>
      <c r="G72" s="42">
        <v>1058626</v>
      </c>
      <c r="H72" s="42">
        <v>967840</v>
      </c>
      <c r="I72" s="42">
        <v>10444966</v>
      </c>
      <c r="J72" s="42">
        <v>6231280</v>
      </c>
      <c r="K72" s="42">
        <v>4152440</v>
      </c>
      <c r="L72" s="42">
        <v>2396921</v>
      </c>
      <c r="M72" s="43">
        <v>46357000</v>
      </c>
      <c r="N72" s="5" t="s">
        <v>150</v>
      </c>
      <c r="O72" s="50"/>
      <c r="P72" s="51"/>
    </row>
    <row r="73" spans="1:16" x14ac:dyDescent="0.2">
      <c r="A73" s="5" t="s">
        <v>237</v>
      </c>
      <c r="B73" s="42">
        <v>3218682</v>
      </c>
      <c r="C73" s="42">
        <v>-131409</v>
      </c>
      <c r="D73" s="42">
        <v>1622217</v>
      </c>
      <c r="E73" s="42">
        <v>47621</v>
      </c>
      <c r="F73" s="42">
        <v>1915615</v>
      </c>
      <c r="G73" s="42">
        <v>0</v>
      </c>
      <c r="H73" s="42">
        <v>508145</v>
      </c>
      <c r="I73" s="42">
        <v>0</v>
      </c>
      <c r="J73" s="42">
        <v>987184</v>
      </c>
      <c r="K73" s="42">
        <v>50392</v>
      </c>
      <c r="L73" s="42">
        <v>0</v>
      </c>
      <c r="M73" s="43">
        <v>2229000</v>
      </c>
      <c r="N73" s="5" t="s">
        <v>151</v>
      </c>
      <c r="O73" s="50"/>
      <c r="P73" s="51"/>
    </row>
    <row r="74" spans="1:16" x14ac:dyDescent="0.2">
      <c r="A74" s="5" t="s">
        <v>238</v>
      </c>
      <c r="B74" s="42">
        <v>2486319</v>
      </c>
      <c r="C74" s="42">
        <v>281263</v>
      </c>
      <c r="D74" s="42">
        <v>390080</v>
      </c>
      <c r="E74" s="42">
        <v>815823</v>
      </c>
      <c r="F74" s="42">
        <v>1162153</v>
      </c>
      <c r="G74" s="42">
        <v>40675</v>
      </c>
      <c r="H74" s="42">
        <v>2320342</v>
      </c>
      <c r="I74" s="42">
        <v>1752335</v>
      </c>
      <c r="J74" s="42">
        <v>2570481</v>
      </c>
      <c r="K74" s="42">
        <v>761894</v>
      </c>
      <c r="L74" s="42">
        <v>793726</v>
      </c>
      <c r="M74" s="43">
        <v>3948000</v>
      </c>
      <c r="N74" s="5" t="s">
        <v>152</v>
      </c>
      <c r="O74" s="50"/>
      <c r="P74" s="51"/>
    </row>
    <row r="75" spans="1:16" x14ac:dyDescent="0.2">
      <c r="A75" s="5" t="s">
        <v>239</v>
      </c>
      <c r="B75" s="42">
        <v>0</v>
      </c>
      <c r="C75" s="42">
        <v>649440</v>
      </c>
      <c r="D75" s="42">
        <v>0</v>
      </c>
      <c r="E75" s="42">
        <v>0</v>
      </c>
      <c r="F75" s="42">
        <v>-2125</v>
      </c>
      <c r="G75" s="42">
        <v>0</v>
      </c>
      <c r="H75" s="42">
        <v>0</v>
      </c>
      <c r="I75" s="42">
        <v>13753</v>
      </c>
      <c r="J75" s="42">
        <v>0</v>
      </c>
      <c r="K75" s="42">
        <v>160589</v>
      </c>
      <c r="L75" s="42">
        <v>0</v>
      </c>
      <c r="M75" s="43">
        <v>0</v>
      </c>
      <c r="N75" s="5" t="s">
        <v>153</v>
      </c>
      <c r="O75" s="50"/>
      <c r="P75" s="51"/>
    </row>
    <row r="76" spans="1:16" x14ac:dyDescent="0.2">
      <c r="A76" s="5" t="s">
        <v>240</v>
      </c>
      <c r="B76" s="42">
        <v>0</v>
      </c>
      <c r="C76" s="42">
        <v>0</v>
      </c>
      <c r="D76" s="42">
        <v>0</v>
      </c>
      <c r="E76" s="42">
        <v>969501</v>
      </c>
      <c r="F76" s="42">
        <v>3668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3">
        <v>0</v>
      </c>
      <c r="N76" s="5" t="s">
        <v>154</v>
      </c>
      <c r="O76" s="50"/>
      <c r="P76" s="51"/>
    </row>
    <row r="77" spans="1:16" x14ac:dyDescent="0.2">
      <c r="A77" s="5" t="s">
        <v>241</v>
      </c>
      <c r="B77" s="42">
        <v>4778733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3">
        <v>137161000</v>
      </c>
      <c r="N77" s="5" t="s">
        <v>155</v>
      </c>
      <c r="O77" s="50"/>
      <c r="P77" s="51"/>
    </row>
    <row r="78" spans="1:16" x14ac:dyDescent="0.2">
      <c r="A78" s="5" t="s">
        <v>242</v>
      </c>
      <c r="B78" s="42">
        <v>34487742</v>
      </c>
      <c r="C78" s="42">
        <v>6038805</v>
      </c>
      <c r="D78" s="42">
        <v>23514489</v>
      </c>
      <c r="E78" s="42">
        <v>13666172</v>
      </c>
      <c r="F78" s="42">
        <v>1401394</v>
      </c>
      <c r="G78" s="42">
        <v>2989727</v>
      </c>
      <c r="H78" s="42">
        <v>3144347</v>
      </c>
      <c r="I78" s="42">
        <v>14240964</v>
      </c>
      <c r="J78" s="42">
        <v>8228806</v>
      </c>
      <c r="K78" s="42">
        <v>3136698</v>
      </c>
      <c r="L78" s="42">
        <v>7827946</v>
      </c>
      <c r="M78" s="43">
        <v>17452000</v>
      </c>
      <c r="N78" s="5" t="s">
        <v>156</v>
      </c>
      <c r="O78" s="50"/>
      <c r="P78" s="51"/>
    </row>
    <row r="79" spans="1:16" x14ac:dyDescent="0.2">
      <c r="A79" s="5" t="s">
        <v>243</v>
      </c>
      <c r="B79" s="42">
        <v>76575929</v>
      </c>
      <c r="C79" s="42">
        <v>8144035</v>
      </c>
      <c r="D79" s="42">
        <v>34633864</v>
      </c>
      <c r="E79" s="42">
        <v>20062238</v>
      </c>
      <c r="F79" s="42">
        <v>18257291</v>
      </c>
      <c r="G79" s="42">
        <v>4089028</v>
      </c>
      <c r="H79" s="42">
        <v>6940674</v>
      </c>
      <c r="I79" s="42">
        <v>26452018</v>
      </c>
      <c r="J79" s="42">
        <v>18017751</v>
      </c>
      <c r="K79" s="42">
        <v>8262013</v>
      </c>
      <c r="L79" s="42">
        <v>11018593</v>
      </c>
      <c r="M79" s="43">
        <v>0</v>
      </c>
      <c r="N79" s="5" t="s">
        <v>157</v>
      </c>
      <c r="O79" s="50"/>
      <c r="P79" s="51"/>
    </row>
    <row r="80" spans="1:16" x14ac:dyDescent="0.2">
      <c r="A80" s="5" t="s">
        <v>244</v>
      </c>
      <c r="B80" s="42">
        <v>296902942</v>
      </c>
      <c r="C80" s="42">
        <v>59932646</v>
      </c>
      <c r="D80" s="42">
        <v>438020306</v>
      </c>
      <c r="E80" s="42">
        <v>80688059</v>
      </c>
      <c r="F80" s="42">
        <v>263503810</v>
      </c>
      <c r="G80" s="42">
        <v>46165236</v>
      </c>
      <c r="H80" s="42">
        <v>79636314</v>
      </c>
      <c r="I80" s="42">
        <v>346905871</v>
      </c>
      <c r="J80" s="42">
        <v>176502658</v>
      </c>
      <c r="K80" s="42">
        <v>167506999</v>
      </c>
      <c r="L80" s="42">
        <v>120467881</v>
      </c>
      <c r="M80" s="43">
        <v>1363643000</v>
      </c>
      <c r="N80" s="5" t="s">
        <v>158</v>
      </c>
      <c r="O80" s="51"/>
      <c r="P80" s="51"/>
    </row>
    <row r="81" spans="1:16" x14ac:dyDescent="0.2">
      <c r="A81" s="5" t="s">
        <v>245</v>
      </c>
      <c r="B81" s="42">
        <v>48714124</v>
      </c>
      <c r="C81" s="42">
        <v>15468703</v>
      </c>
      <c r="D81" s="42">
        <v>95861145</v>
      </c>
      <c r="E81" s="42">
        <v>19010081</v>
      </c>
      <c r="F81" s="42">
        <v>62943873</v>
      </c>
      <c r="G81" s="42">
        <v>15786698</v>
      </c>
      <c r="H81" s="42">
        <v>20313782</v>
      </c>
      <c r="I81" s="42">
        <v>54271013</v>
      </c>
      <c r="J81" s="42">
        <v>46937362</v>
      </c>
      <c r="K81" s="42">
        <v>35561371</v>
      </c>
      <c r="L81" s="42">
        <v>37149347</v>
      </c>
      <c r="M81" s="43">
        <v>252926000</v>
      </c>
      <c r="N81" s="5" t="s">
        <v>159</v>
      </c>
      <c r="O81" s="51"/>
      <c r="P81" s="51"/>
    </row>
    <row r="82" spans="1:16" x14ac:dyDescent="0.2">
      <c r="A82" s="5" t="s">
        <v>246</v>
      </c>
      <c r="B82" s="42">
        <v>6823512</v>
      </c>
      <c r="C82" s="42">
        <v>3909562</v>
      </c>
      <c r="D82" s="42">
        <v>25864076</v>
      </c>
      <c r="E82" s="42">
        <v>6495020</v>
      </c>
      <c r="F82" s="42">
        <v>15059445</v>
      </c>
      <c r="G82" s="42">
        <v>3511492</v>
      </c>
      <c r="H82" s="42">
        <v>3667863</v>
      </c>
      <c r="I82" s="42">
        <v>23645753</v>
      </c>
      <c r="J82" s="42">
        <v>7628938</v>
      </c>
      <c r="K82" s="42">
        <v>11227211</v>
      </c>
      <c r="L82" s="42">
        <v>10069304</v>
      </c>
      <c r="M82" s="43">
        <v>33803000</v>
      </c>
      <c r="N82" s="5" t="s">
        <v>160</v>
      </c>
      <c r="O82" s="50"/>
      <c r="P82" s="51"/>
    </row>
    <row r="83" spans="1:16" x14ac:dyDescent="0.2">
      <c r="A83" s="5" t="s">
        <v>247</v>
      </c>
      <c r="B83" s="42">
        <v>50565786</v>
      </c>
      <c r="C83" s="42">
        <v>11306036</v>
      </c>
      <c r="D83" s="42">
        <v>62516157</v>
      </c>
      <c r="E83" s="42">
        <v>16381024</v>
      </c>
      <c r="F83" s="42">
        <v>53593521</v>
      </c>
      <c r="G83" s="42">
        <v>10279830</v>
      </c>
      <c r="H83" s="42">
        <v>11430113</v>
      </c>
      <c r="I83" s="42">
        <v>57352749</v>
      </c>
      <c r="J83" s="42">
        <v>40532202</v>
      </c>
      <c r="K83" s="42">
        <v>37288731</v>
      </c>
      <c r="L83" s="42">
        <v>26061077</v>
      </c>
      <c r="M83" s="56">
        <v>221969000</v>
      </c>
      <c r="N83" s="5" t="s">
        <v>161</v>
      </c>
      <c r="O83" s="50"/>
      <c r="P83" s="51"/>
    </row>
    <row r="84" spans="1:16" x14ac:dyDescent="0.2">
      <c r="A84" s="5" t="s">
        <v>248</v>
      </c>
      <c r="B84" s="42">
        <v>37745343</v>
      </c>
      <c r="C84" s="42">
        <v>11618848</v>
      </c>
      <c r="D84" s="42">
        <v>35673006</v>
      </c>
      <c r="E84" s="42">
        <v>9832275</v>
      </c>
      <c r="F84" s="42">
        <v>42289636</v>
      </c>
      <c r="G84" s="42">
        <v>10464601</v>
      </c>
      <c r="H84" s="42">
        <v>11283195</v>
      </c>
      <c r="I84" s="42">
        <v>73466885</v>
      </c>
      <c r="J84" s="42">
        <v>29812324</v>
      </c>
      <c r="K84" s="42">
        <v>0</v>
      </c>
      <c r="L84" s="42">
        <v>12881970</v>
      </c>
      <c r="M84" s="43">
        <v>161160000</v>
      </c>
      <c r="N84" s="5" t="s">
        <v>162</v>
      </c>
      <c r="O84" s="50"/>
      <c r="P84" s="51"/>
    </row>
    <row r="85" spans="1:16" x14ac:dyDescent="0.2">
      <c r="A85" s="5" t="s">
        <v>249</v>
      </c>
      <c r="B85" s="42">
        <v>659090</v>
      </c>
      <c r="C85" s="42">
        <v>0</v>
      </c>
      <c r="D85" s="42">
        <v>0</v>
      </c>
      <c r="E85" s="42">
        <v>0</v>
      </c>
      <c r="F85" s="42">
        <v>-37607</v>
      </c>
      <c r="G85" s="42">
        <v>0</v>
      </c>
      <c r="H85" s="42">
        <v>261909</v>
      </c>
      <c r="I85" s="42">
        <v>0</v>
      </c>
      <c r="J85" s="42">
        <v>0</v>
      </c>
      <c r="K85" s="42">
        <v>14725442</v>
      </c>
      <c r="L85" s="42">
        <v>0</v>
      </c>
      <c r="M85" s="43">
        <v>0</v>
      </c>
      <c r="N85" s="5" t="s">
        <v>163</v>
      </c>
      <c r="O85" s="50"/>
      <c r="P85" s="51"/>
    </row>
    <row r="86" spans="1:16" x14ac:dyDescent="0.2">
      <c r="A86" s="5" t="s">
        <v>250</v>
      </c>
      <c r="B86" s="42">
        <v>0</v>
      </c>
      <c r="C86" s="42">
        <v>23089</v>
      </c>
      <c r="D86" s="42">
        <v>0</v>
      </c>
      <c r="E86" s="42">
        <v>0</v>
      </c>
      <c r="F86" s="42">
        <v>-581164</v>
      </c>
      <c r="G86" s="42">
        <v>0</v>
      </c>
      <c r="H86" s="42">
        <v>-764237</v>
      </c>
      <c r="I86" s="42">
        <v>10822506</v>
      </c>
      <c r="J86" s="42">
        <v>40416</v>
      </c>
      <c r="K86" s="42">
        <v>-40161</v>
      </c>
      <c r="L86" s="42">
        <v>1457000</v>
      </c>
      <c r="M86" s="43">
        <v>0</v>
      </c>
      <c r="N86" s="5" t="s">
        <v>164</v>
      </c>
      <c r="O86" s="50"/>
      <c r="P86" s="51"/>
    </row>
    <row r="87" spans="1:16" x14ac:dyDescent="0.2">
      <c r="A87" s="5" t="s">
        <v>251</v>
      </c>
      <c r="B87" s="42">
        <v>4603216</v>
      </c>
      <c r="C87" s="42">
        <v>0</v>
      </c>
      <c r="D87" s="42">
        <v>0</v>
      </c>
      <c r="E87" s="42">
        <v>0</v>
      </c>
      <c r="F87" s="42">
        <v>0</v>
      </c>
      <c r="G87" s="42">
        <v>-55897</v>
      </c>
      <c r="H87" s="42">
        <v>0</v>
      </c>
      <c r="I87" s="42">
        <v>170160</v>
      </c>
      <c r="J87" s="42">
        <v>0</v>
      </c>
      <c r="K87" s="42">
        <v>0</v>
      </c>
      <c r="L87" s="42">
        <v>0</v>
      </c>
      <c r="M87" s="43">
        <v>0</v>
      </c>
      <c r="N87" s="5" t="s">
        <v>165</v>
      </c>
      <c r="O87" s="50"/>
      <c r="P87" s="51"/>
    </row>
    <row r="88" spans="1:16" x14ac:dyDescent="0.2">
      <c r="A88" s="5" t="s">
        <v>206</v>
      </c>
      <c r="B88" s="42">
        <v>26140546</v>
      </c>
      <c r="C88" s="42">
        <v>664842</v>
      </c>
      <c r="D88" s="42">
        <v>700998</v>
      </c>
      <c r="E88" s="42">
        <v>489521</v>
      </c>
      <c r="F88" s="42">
        <v>-161163</v>
      </c>
      <c r="G88" s="42">
        <v>-51549</v>
      </c>
      <c r="H88" s="42">
        <v>273448</v>
      </c>
      <c r="I88" s="42">
        <v>-310421</v>
      </c>
      <c r="J88" s="42">
        <v>100000</v>
      </c>
      <c r="K88" s="42">
        <v>3384522</v>
      </c>
      <c r="L88" s="42">
        <v>677067</v>
      </c>
      <c r="M88" s="55">
        <f>25574000+141844000</f>
        <v>167418000</v>
      </c>
      <c r="N88" s="5" t="s">
        <v>119</v>
      </c>
      <c r="O88" s="50"/>
      <c r="P88" s="51"/>
    </row>
    <row r="89" spans="1:16" x14ac:dyDescent="0.2">
      <c r="A89" s="5" t="s">
        <v>252</v>
      </c>
      <c r="B89" s="42">
        <v>175251617</v>
      </c>
      <c r="C89" s="42">
        <v>42991080</v>
      </c>
      <c r="D89" s="42">
        <v>220615382</v>
      </c>
      <c r="E89" s="42">
        <v>52207921</v>
      </c>
      <c r="F89" s="42">
        <v>173106541</v>
      </c>
      <c r="G89" s="42">
        <v>39935175</v>
      </c>
      <c r="H89" s="42">
        <v>46466073</v>
      </c>
      <c r="I89" s="42">
        <v>219418645</v>
      </c>
      <c r="J89" s="42">
        <v>125051242</v>
      </c>
      <c r="K89" s="42">
        <v>102147116</v>
      </c>
      <c r="L89" s="42">
        <v>88295765</v>
      </c>
      <c r="M89" s="43">
        <v>837276000</v>
      </c>
      <c r="N89" s="5" t="s">
        <v>166</v>
      </c>
      <c r="O89" s="51"/>
      <c r="P89" s="51"/>
    </row>
    <row r="90" spans="1:16" x14ac:dyDescent="0.2">
      <c r="A90" s="5" t="s">
        <v>253</v>
      </c>
      <c r="B90" s="42">
        <v>121651325</v>
      </c>
      <c r="C90" s="42">
        <v>16941566</v>
      </c>
      <c r="D90" s="42">
        <v>217404924</v>
      </c>
      <c r="E90" s="42">
        <v>28480138</v>
      </c>
      <c r="F90" s="42">
        <v>90397269</v>
      </c>
      <c r="G90" s="42">
        <v>6230061</v>
      </c>
      <c r="H90" s="42">
        <v>33170241</v>
      </c>
      <c r="I90" s="42">
        <v>127487226</v>
      </c>
      <c r="J90" s="42">
        <v>51451416</v>
      </c>
      <c r="K90" s="42">
        <v>65359883</v>
      </c>
      <c r="L90" s="42">
        <v>32172116</v>
      </c>
      <c r="M90" s="55">
        <f>+M80-M89</f>
        <v>526367000</v>
      </c>
      <c r="N90" s="5" t="s">
        <v>167</v>
      </c>
      <c r="O90" s="51"/>
      <c r="P90" s="51"/>
    </row>
    <row r="91" spans="1:16" x14ac:dyDescent="0.2">
      <c r="A91" s="5" t="s">
        <v>254</v>
      </c>
      <c r="B91" s="42">
        <v>31614643</v>
      </c>
      <c r="C91" s="42">
        <v>5456782</v>
      </c>
      <c r="D91" s="42">
        <v>76630335</v>
      </c>
      <c r="E91" s="42">
        <v>8294121</v>
      </c>
      <c r="F91" s="42">
        <v>32659994</v>
      </c>
      <c r="G91" s="42">
        <v>1229641</v>
      </c>
      <c r="H91" s="42">
        <v>8170189</v>
      </c>
      <c r="I91" s="42">
        <v>20894906</v>
      </c>
      <c r="J91" s="42">
        <v>16472085</v>
      </c>
      <c r="K91" s="42">
        <v>20904696</v>
      </c>
      <c r="L91" s="42">
        <v>13579632</v>
      </c>
      <c r="M91" s="43">
        <v>150550000</v>
      </c>
      <c r="N91" s="5" t="s">
        <v>168</v>
      </c>
      <c r="O91" s="50"/>
      <c r="P91" s="51"/>
    </row>
    <row r="92" spans="1:16" x14ac:dyDescent="0.2">
      <c r="A92" s="5" t="s">
        <v>255</v>
      </c>
      <c r="B92" s="42">
        <v>90036682</v>
      </c>
      <c r="C92" s="42">
        <v>11484784</v>
      </c>
      <c r="D92" s="42">
        <v>140774589</v>
      </c>
      <c r="E92" s="42">
        <v>20186017</v>
      </c>
      <c r="F92" s="42">
        <v>57737275</v>
      </c>
      <c r="G92" s="42">
        <v>5000420</v>
      </c>
      <c r="H92" s="42">
        <v>25000052</v>
      </c>
      <c r="I92" s="42">
        <v>106592320</v>
      </c>
      <c r="J92" s="42">
        <v>34979331</v>
      </c>
      <c r="K92" s="42">
        <v>44455187</v>
      </c>
      <c r="L92" s="42">
        <v>18592484</v>
      </c>
      <c r="M92" s="43">
        <v>375817000</v>
      </c>
      <c r="N92" s="5" t="s">
        <v>169</v>
      </c>
      <c r="O92" s="51"/>
      <c r="P92" s="51"/>
    </row>
    <row r="93" spans="1:16" x14ac:dyDescent="0.2">
      <c r="A93" s="5" t="s">
        <v>256</v>
      </c>
      <c r="B93" s="42">
        <v>0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3">
        <v>0</v>
      </c>
      <c r="N93" s="5" t="s">
        <v>170</v>
      </c>
      <c r="O93" s="50"/>
      <c r="P93" s="51"/>
    </row>
    <row r="94" spans="1:16" x14ac:dyDescent="0.2">
      <c r="A94" s="5" t="s">
        <v>257</v>
      </c>
      <c r="B94" s="42">
        <v>90036682</v>
      </c>
      <c r="C94" s="42">
        <v>11484784</v>
      </c>
      <c r="D94" s="42">
        <v>140774589</v>
      </c>
      <c r="E94" s="42">
        <v>20186017</v>
      </c>
      <c r="F94" s="42">
        <v>57737275</v>
      </c>
      <c r="G94" s="42">
        <v>5000420</v>
      </c>
      <c r="H94" s="42">
        <v>25000052</v>
      </c>
      <c r="I94" s="42">
        <v>106592320</v>
      </c>
      <c r="J94" s="42">
        <v>34979331</v>
      </c>
      <c r="K94" s="42">
        <v>44455187</v>
      </c>
      <c r="L94" s="42">
        <v>18592484</v>
      </c>
      <c r="M94" s="43">
        <v>375817000</v>
      </c>
      <c r="N94" s="5" t="s">
        <v>171</v>
      </c>
      <c r="O94" s="50"/>
      <c r="P94" s="51"/>
    </row>
    <row r="95" spans="1:16" x14ac:dyDescent="0.2">
      <c r="A95" s="5" t="s">
        <v>258</v>
      </c>
      <c r="B95" s="42">
        <v>59108014</v>
      </c>
      <c r="C95" s="42">
        <v>11484784</v>
      </c>
      <c r="D95" s="42">
        <v>136729879</v>
      </c>
      <c r="E95" s="42">
        <v>18576406</v>
      </c>
      <c r="F95" s="42">
        <v>47137256</v>
      </c>
      <c r="G95" s="42">
        <v>5000420</v>
      </c>
      <c r="H95" s="42">
        <v>24628584</v>
      </c>
      <c r="I95" s="42">
        <v>71852595</v>
      </c>
      <c r="J95" s="42">
        <v>35284694</v>
      </c>
      <c r="K95" s="42">
        <v>44023403</v>
      </c>
      <c r="L95" s="42">
        <v>18592484</v>
      </c>
      <c r="M95" s="43">
        <v>375817000</v>
      </c>
      <c r="N95" s="5" t="s">
        <v>172</v>
      </c>
      <c r="O95" s="50"/>
      <c r="P95" s="51"/>
    </row>
    <row r="96" spans="1:16" x14ac:dyDescent="0.2">
      <c r="A96" s="5" t="s">
        <v>259</v>
      </c>
      <c r="B96" s="42">
        <v>30928668</v>
      </c>
      <c r="C96" s="42">
        <v>0</v>
      </c>
      <c r="D96" s="42">
        <v>4044710</v>
      </c>
      <c r="E96" s="42">
        <v>1609611</v>
      </c>
      <c r="F96" s="42">
        <v>10600019</v>
      </c>
      <c r="G96" s="42">
        <v>0</v>
      </c>
      <c r="H96" s="42">
        <v>371468</v>
      </c>
      <c r="I96" s="42">
        <v>34739725</v>
      </c>
      <c r="J96" s="42">
        <v>-305363</v>
      </c>
      <c r="K96" s="42">
        <v>431784</v>
      </c>
      <c r="L96" s="42">
        <v>0</v>
      </c>
      <c r="M96" s="43">
        <v>0</v>
      </c>
      <c r="N96" s="5" t="s">
        <v>173</v>
      </c>
      <c r="O96" s="50"/>
      <c r="P96" s="51"/>
    </row>
    <row r="97" spans="1:16" x14ac:dyDescent="0.2">
      <c r="A97" s="11" t="s">
        <v>144</v>
      </c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11" t="s">
        <v>144</v>
      </c>
      <c r="O97" s="50"/>
      <c r="P97" s="51"/>
    </row>
    <row r="98" spans="1:16" s="11" customFormat="1" x14ac:dyDescent="0.2">
      <c r="A98" s="12" t="s">
        <v>23</v>
      </c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12" t="s">
        <v>24</v>
      </c>
      <c r="O98" s="50"/>
      <c r="P98" s="51"/>
    </row>
    <row r="99" spans="1:16" x14ac:dyDescent="0.2">
      <c r="A99" s="5" t="s">
        <v>260</v>
      </c>
      <c r="B99" s="42">
        <v>1219359612</v>
      </c>
      <c r="C99" s="42">
        <v>63831875</v>
      </c>
      <c r="D99" s="42">
        <v>360311241</v>
      </c>
      <c r="E99" s="42">
        <v>73167348</v>
      </c>
      <c r="F99" s="42">
        <v>398410027</v>
      </c>
      <c r="G99" s="42">
        <v>75766055</v>
      </c>
      <c r="H99" s="42">
        <v>132305661</v>
      </c>
      <c r="I99" s="42">
        <v>380883428</v>
      </c>
      <c r="J99" s="42">
        <v>46006813</v>
      </c>
      <c r="K99" s="42">
        <v>288070049</v>
      </c>
      <c r="L99" s="42">
        <v>107281877</v>
      </c>
      <c r="M99" s="42">
        <v>603132000</v>
      </c>
      <c r="N99" s="5" t="s">
        <v>174</v>
      </c>
      <c r="O99" s="50"/>
      <c r="P99" s="51"/>
    </row>
    <row r="100" spans="1:16" x14ac:dyDescent="0.2">
      <c r="A100" s="5" t="s">
        <v>261</v>
      </c>
      <c r="B100" s="42">
        <v>-596374651</v>
      </c>
      <c r="C100" s="42">
        <v>19766163</v>
      </c>
      <c r="D100" s="42">
        <v>-225634296</v>
      </c>
      <c r="E100" s="42">
        <v>160755635</v>
      </c>
      <c r="F100" s="42">
        <v>-342233700</v>
      </c>
      <c r="G100" s="42">
        <v>25684608</v>
      </c>
      <c r="H100" s="42">
        <v>-144796258</v>
      </c>
      <c r="I100" s="42">
        <v>21524112</v>
      </c>
      <c r="J100" s="42">
        <v>-14684288</v>
      </c>
      <c r="K100" s="42">
        <v>-73253114</v>
      </c>
      <c r="L100" s="42">
        <v>-26501566</v>
      </c>
      <c r="M100" s="42">
        <v>413014000</v>
      </c>
      <c r="N100" s="5" t="s">
        <v>175</v>
      </c>
      <c r="O100" s="50"/>
      <c r="P100" s="51"/>
    </row>
    <row r="101" spans="1:16" x14ac:dyDescent="0.2">
      <c r="A101" s="5" t="s">
        <v>262</v>
      </c>
      <c r="B101" s="42">
        <v>236133697</v>
      </c>
      <c r="C101" s="42">
        <v>-60925069</v>
      </c>
      <c r="D101" s="42">
        <v>-185321931</v>
      </c>
      <c r="E101" s="42">
        <v>-70536461</v>
      </c>
      <c r="F101" s="42">
        <v>106734020</v>
      </c>
      <c r="G101" s="42">
        <v>-26977887</v>
      </c>
      <c r="H101" s="42">
        <v>25194358</v>
      </c>
      <c r="I101" s="42">
        <v>-217642313</v>
      </c>
      <c r="J101" s="42">
        <v>-69526980</v>
      </c>
      <c r="K101" s="42">
        <v>-32081316</v>
      </c>
      <c r="L101" s="42">
        <v>-19298804</v>
      </c>
      <c r="M101" s="42">
        <v>10505000</v>
      </c>
      <c r="N101" s="5" t="s">
        <v>176</v>
      </c>
      <c r="O101" s="50"/>
      <c r="P101" s="51"/>
    </row>
    <row r="102" spans="1:16" x14ac:dyDescent="0.2">
      <c r="A102" s="5" t="s">
        <v>263</v>
      </c>
      <c r="B102" s="42">
        <v>2801947</v>
      </c>
      <c r="C102" s="42">
        <v>350981</v>
      </c>
      <c r="D102" s="42">
        <v>-6704004</v>
      </c>
      <c r="E102" s="42">
        <v>72114</v>
      </c>
      <c r="F102" s="42">
        <v>4238001</v>
      </c>
      <c r="G102" s="42">
        <v>-183208</v>
      </c>
      <c r="H102" s="42">
        <v>11110</v>
      </c>
      <c r="I102" s="42">
        <v>64133297</v>
      </c>
      <c r="J102" s="42">
        <v>6045144</v>
      </c>
      <c r="K102" s="42">
        <v>3543115</v>
      </c>
      <c r="L102" s="42">
        <v>-443989</v>
      </c>
      <c r="M102" s="42">
        <v>1974000</v>
      </c>
      <c r="N102" s="5" t="s">
        <v>177</v>
      </c>
      <c r="O102" s="50"/>
      <c r="P102" s="51"/>
    </row>
    <row r="103" spans="1:16" x14ac:dyDescent="0.2">
      <c r="A103" s="5" t="s">
        <v>264</v>
      </c>
      <c r="B103" s="42">
        <v>494660535</v>
      </c>
      <c r="C103" s="42">
        <v>60586278</v>
      </c>
      <c r="D103" s="42">
        <v>302075135</v>
      </c>
      <c r="E103" s="42">
        <v>215258174</v>
      </c>
      <c r="F103" s="42">
        <v>663792609</v>
      </c>
      <c r="G103" s="42">
        <v>39318535</v>
      </c>
      <c r="H103" s="42">
        <v>119008897</v>
      </c>
      <c r="I103" s="42">
        <v>807149480</v>
      </c>
      <c r="J103" s="42">
        <v>253419043</v>
      </c>
      <c r="K103" s="42">
        <v>629766566</v>
      </c>
      <c r="L103" s="42">
        <v>192714619</v>
      </c>
      <c r="M103" s="42">
        <v>7094436000</v>
      </c>
      <c r="N103" s="5" t="s">
        <v>178</v>
      </c>
      <c r="O103" s="50"/>
      <c r="P103" s="51"/>
    </row>
    <row r="104" spans="1:16" x14ac:dyDescent="0.2">
      <c r="A104" s="5" t="s">
        <v>265</v>
      </c>
      <c r="B104" s="42">
        <v>1356581140</v>
      </c>
      <c r="C104" s="42">
        <v>83610228</v>
      </c>
      <c r="D104" s="42">
        <v>244726145</v>
      </c>
      <c r="E104" s="42">
        <v>378716810</v>
      </c>
      <c r="F104" s="42">
        <v>830940957</v>
      </c>
      <c r="G104" s="42">
        <v>113608103</v>
      </c>
      <c r="H104" s="42">
        <v>131723768</v>
      </c>
      <c r="I104" s="42">
        <v>1056048004</v>
      </c>
      <c r="J104" s="42">
        <v>221259732</v>
      </c>
      <c r="K104" s="42">
        <v>816045300</v>
      </c>
      <c r="L104" s="42">
        <v>253752137</v>
      </c>
      <c r="M104" s="42">
        <v>8123061000</v>
      </c>
      <c r="N104" s="5" t="s">
        <v>179</v>
      </c>
      <c r="O104" s="50"/>
      <c r="P104" s="51"/>
    </row>
    <row r="105" spans="1:16" x14ac:dyDescent="0.2"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P105" s="51"/>
    </row>
    <row r="106" spans="1:16" x14ac:dyDescent="0.2"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P106" s="51"/>
    </row>
    <row r="107" spans="1:16" x14ac:dyDescent="0.2"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51"/>
    </row>
    <row r="109" spans="1:16" x14ac:dyDescent="0.2">
      <c r="A109" s="6"/>
    </row>
    <row r="110" spans="1:16" x14ac:dyDescent="0.2">
      <c r="A110" s="6"/>
    </row>
    <row r="111" spans="1:16" x14ac:dyDescent="0.2">
      <c r="A111" s="6"/>
    </row>
    <row r="112" spans="1:16" x14ac:dyDescent="0.2">
      <c r="A112" s="6"/>
    </row>
    <row r="113" spans="1:1" x14ac:dyDescent="0.2">
      <c r="A113" s="6"/>
    </row>
    <row r="114" spans="1:1" x14ac:dyDescent="0.2">
      <c r="A114" s="6"/>
    </row>
    <row r="115" spans="1:1" x14ac:dyDescent="0.2">
      <c r="A115" s="6"/>
    </row>
    <row r="116" spans="1:1" x14ac:dyDescent="0.2">
      <c r="A116" s="6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43DC9-CE69-4FD8-9B2A-12327AE87E53}">
  <dimension ref="B1:AN41"/>
  <sheetViews>
    <sheetView zoomScale="89" zoomScaleNormal="89" workbookViewId="0">
      <selection activeCell="D12" sqref="D12"/>
    </sheetView>
  </sheetViews>
  <sheetFormatPr defaultRowHeight="12.75" x14ac:dyDescent="0.2"/>
  <cols>
    <col min="2" max="2" width="43.7109375" bestFit="1" customWidth="1"/>
    <col min="3" max="14" width="15.7109375" customWidth="1"/>
    <col min="15" max="15" width="34.5703125" bestFit="1" customWidth="1"/>
    <col min="16" max="16" width="11.28515625" bestFit="1" customWidth="1"/>
  </cols>
  <sheetData>
    <row r="1" spans="2:40" x14ac:dyDescent="0.2"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3" spans="2:40" ht="51" x14ac:dyDescent="0.2">
      <c r="B3" s="14"/>
      <c r="C3" s="15" t="s">
        <v>8</v>
      </c>
      <c r="D3" s="15" t="s">
        <v>12</v>
      </c>
      <c r="E3" s="15" t="s">
        <v>9</v>
      </c>
      <c r="F3" s="15" t="s">
        <v>1</v>
      </c>
      <c r="G3" s="15" t="s">
        <v>2</v>
      </c>
      <c r="H3" s="15" t="s">
        <v>0</v>
      </c>
      <c r="I3" s="15" t="s">
        <v>6</v>
      </c>
      <c r="J3" s="15" t="s">
        <v>5</v>
      </c>
      <c r="K3" s="15" t="s">
        <v>4</v>
      </c>
      <c r="L3" s="15" t="s">
        <v>3</v>
      </c>
      <c r="M3" s="15" t="s">
        <v>7</v>
      </c>
      <c r="N3" s="16" t="s">
        <v>266</v>
      </c>
      <c r="O3" s="14"/>
    </row>
    <row r="4" spans="2:40" ht="30" x14ac:dyDescent="0.2">
      <c r="B4" s="17" t="s">
        <v>38</v>
      </c>
      <c r="C4" s="15" t="s">
        <v>10</v>
      </c>
      <c r="D4" s="15" t="s">
        <v>11</v>
      </c>
      <c r="E4" s="15" t="s">
        <v>13</v>
      </c>
      <c r="F4" s="15" t="s">
        <v>14</v>
      </c>
      <c r="G4" s="15" t="s">
        <v>15</v>
      </c>
      <c r="H4" s="15" t="s">
        <v>16</v>
      </c>
      <c r="I4" s="15" t="s">
        <v>17</v>
      </c>
      <c r="J4" s="15" t="s">
        <v>18</v>
      </c>
      <c r="K4" s="15" t="s">
        <v>19</v>
      </c>
      <c r="L4" s="15" t="s">
        <v>20</v>
      </c>
      <c r="M4" s="15" t="s">
        <v>71</v>
      </c>
      <c r="N4" s="16" t="s">
        <v>92</v>
      </c>
      <c r="O4" s="17" t="s">
        <v>39</v>
      </c>
    </row>
    <row r="5" spans="2:40" ht="15" x14ac:dyDescent="0.2">
      <c r="B5" s="18"/>
      <c r="C5" s="15">
        <v>111002</v>
      </c>
      <c r="D5" s="15">
        <v>111003</v>
      </c>
      <c r="E5" s="15">
        <v>111004</v>
      </c>
      <c r="F5" s="15">
        <v>111005</v>
      </c>
      <c r="G5" s="15">
        <v>111007</v>
      </c>
      <c r="H5" s="15">
        <v>111009</v>
      </c>
      <c r="I5" s="15">
        <v>111014</v>
      </c>
      <c r="J5" s="15">
        <v>111017</v>
      </c>
      <c r="K5" s="15">
        <v>111021</v>
      </c>
      <c r="L5" s="15">
        <v>111022</v>
      </c>
      <c r="M5" s="15">
        <v>111033</v>
      </c>
      <c r="N5" s="16">
        <v>113023</v>
      </c>
      <c r="O5" s="18"/>
    </row>
    <row r="6" spans="2:40" ht="14.25" x14ac:dyDescent="0.2">
      <c r="B6" s="19" t="s">
        <v>40</v>
      </c>
      <c r="C6" s="57">
        <v>1</v>
      </c>
      <c r="D6" s="57">
        <v>1</v>
      </c>
      <c r="E6" s="57">
        <v>1</v>
      </c>
      <c r="F6" s="57">
        <v>1</v>
      </c>
      <c r="G6" s="57">
        <v>1</v>
      </c>
      <c r="H6" s="57">
        <v>1</v>
      </c>
      <c r="I6" s="57">
        <v>1</v>
      </c>
      <c r="J6" s="57">
        <v>1</v>
      </c>
      <c r="K6" s="57">
        <v>1</v>
      </c>
      <c r="L6" s="57">
        <v>1</v>
      </c>
      <c r="M6" s="57">
        <v>1</v>
      </c>
      <c r="N6" s="57">
        <v>1</v>
      </c>
      <c r="O6" s="20" t="s">
        <v>41</v>
      </c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11"/>
    </row>
    <row r="7" spans="2:40" ht="14.25" x14ac:dyDescent="0.2">
      <c r="B7" s="19" t="s">
        <v>27</v>
      </c>
      <c r="C7" s="57">
        <v>2.57</v>
      </c>
      <c r="D7" s="57">
        <v>1.01</v>
      </c>
      <c r="E7" s="57">
        <v>3.73</v>
      </c>
      <c r="F7" s="57">
        <v>1.3</v>
      </c>
      <c r="G7" s="57">
        <v>1.83</v>
      </c>
      <c r="H7" s="57">
        <v>0.73</v>
      </c>
      <c r="I7" s="57">
        <v>1.54</v>
      </c>
      <c r="J7" s="57">
        <v>2.04</v>
      </c>
      <c r="K7" s="57">
        <v>1.36</v>
      </c>
      <c r="L7" s="57">
        <v>2.2999999999999998</v>
      </c>
      <c r="M7" s="57">
        <v>1.08</v>
      </c>
      <c r="N7" s="57">
        <v>4.5599999999999996</v>
      </c>
      <c r="O7" s="20" t="s">
        <v>42</v>
      </c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11"/>
    </row>
    <row r="8" spans="2:40" ht="14.25" x14ac:dyDescent="0.2">
      <c r="B8" s="19" t="s">
        <v>28</v>
      </c>
      <c r="C8" s="58">
        <v>9968714.4800000004</v>
      </c>
      <c r="D8" s="58">
        <v>368348.19</v>
      </c>
      <c r="E8" s="58">
        <v>1666240.06</v>
      </c>
      <c r="F8" s="58">
        <v>1543332.74</v>
      </c>
      <c r="G8" s="58">
        <v>36283754.310000002</v>
      </c>
      <c r="H8" s="58">
        <v>1278344.3799999999</v>
      </c>
      <c r="I8" s="58">
        <v>819166.5</v>
      </c>
      <c r="J8" s="58">
        <v>31042952.57</v>
      </c>
      <c r="K8" s="58">
        <v>9158966.7400000002</v>
      </c>
      <c r="L8" s="58">
        <v>8040993.4400000004</v>
      </c>
      <c r="M8" s="58">
        <v>20476801.440000001</v>
      </c>
      <c r="N8" s="58">
        <v>86666047.200000003</v>
      </c>
      <c r="O8" s="20" t="s">
        <v>43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11"/>
    </row>
    <row r="9" spans="2:40" ht="14.25" x14ac:dyDescent="0.2">
      <c r="B9" s="19" t="s">
        <v>29</v>
      </c>
      <c r="C9" s="58">
        <v>4431358</v>
      </c>
      <c r="D9" s="58">
        <v>407530</v>
      </c>
      <c r="E9" s="58">
        <v>480970</v>
      </c>
      <c r="F9" s="58">
        <v>1200130</v>
      </c>
      <c r="G9" s="58">
        <v>20702347</v>
      </c>
      <c r="H9" s="58">
        <v>1695253</v>
      </c>
      <c r="I9" s="58">
        <v>541015</v>
      </c>
      <c r="J9" s="58">
        <v>13859853</v>
      </c>
      <c r="K9" s="58">
        <v>6757586</v>
      </c>
      <c r="L9" s="58">
        <v>3647522</v>
      </c>
      <c r="M9" s="58">
        <v>19400220</v>
      </c>
      <c r="N9" s="58">
        <v>19257822</v>
      </c>
      <c r="O9" s="20" t="s">
        <v>34</v>
      </c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11"/>
    </row>
    <row r="10" spans="2:40" ht="14.25" x14ac:dyDescent="0.2">
      <c r="B10" s="19" t="s">
        <v>30</v>
      </c>
      <c r="C10" s="58">
        <v>5364</v>
      </c>
      <c r="D10" s="58">
        <v>502</v>
      </c>
      <c r="E10" s="58">
        <v>1973</v>
      </c>
      <c r="F10" s="58">
        <v>822</v>
      </c>
      <c r="G10" s="58">
        <v>4192</v>
      </c>
      <c r="H10" s="58">
        <v>1671</v>
      </c>
      <c r="I10" s="58">
        <v>604</v>
      </c>
      <c r="J10" s="58">
        <v>12032</v>
      </c>
      <c r="K10" s="58">
        <v>4577</v>
      </c>
      <c r="L10" s="58">
        <v>3808</v>
      </c>
      <c r="M10" s="58">
        <v>7290</v>
      </c>
      <c r="N10" s="58">
        <v>19157</v>
      </c>
      <c r="O10" s="20" t="s">
        <v>35</v>
      </c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11"/>
    </row>
    <row r="11" spans="2:40" ht="14.25" x14ac:dyDescent="0.2">
      <c r="B11" s="19" t="s">
        <v>31</v>
      </c>
      <c r="C11" s="58">
        <v>150000000</v>
      </c>
      <c r="D11" s="58">
        <v>120000000</v>
      </c>
      <c r="E11" s="58">
        <v>315000000</v>
      </c>
      <c r="F11" s="58">
        <v>150000000</v>
      </c>
      <c r="G11" s="58">
        <v>200000000</v>
      </c>
      <c r="H11" s="58">
        <v>110000000</v>
      </c>
      <c r="I11" s="58">
        <v>100000000</v>
      </c>
      <c r="J11" s="58">
        <v>263037122</v>
      </c>
      <c r="K11" s="58">
        <v>190000000</v>
      </c>
      <c r="L11" s="58">
        <v>200000000</v>
      </c>
      <c r="M11" s="58">
        <v>200655000</v>
      </c>
      <c r="N11" s="58">
        <v>640800000</v>
      </c>
      <c r="O11" s="20" t="s">
        <v>36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11"/>
    </row>
    <row r="12" spans="2:40" ht="14.25" x14ac:dyDescent="0.2">
      <c r="B12" s="19" t="s">
        <v>32</v>
      </c>
      <c r="C12" s="58">
        <v>385500000</v>
      </c>
      <c r="D12" s="58">
        <v>121200000</v>
      </c>
      <c r="E12" s="58">
        <v>1174950000</v>
      </c>
      <c r="F12" s="58">
        <v>195000000</v>
      </c>
      <c r="G12" s="58">
        <v>366000000</v>
      </c>
      <c r="H12" s="58">
        <v>80300000</v>
      </c>
      <c r="I12" s="58">
        <v>154000000</v>
      </c>
      <c r="J12" s="58">
        <v>536595728.88</v>
      </c>
      <c r="K12" s="58">
        <v>258400000.00000003</v>
      </c>
      <c r="L12" s="58">
        <v>459999999.99999994</v>
      </c>
      <c r="M12" s="58">
        <v>216707400</v>
      </c>
      <c r="N12" s="58">
        <v>2922047999.9999995</v>
      </c>
      <c r="O12" s="20" t="s">
        <v>44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11"/>
    </row>
    <row r="13" spans="2:40" ht="14.25" x14ac:dyDescent="0.2">
      <c r="B13" s="19" t="s">
        <v>33</v>
      </c>
      <c r="C13" s="59">
        <v>45291</v>
      </c>
      <c r="D13" s="59">
        <v>45291</v>
      </c>
      <c r="E13" s="59">
        <v>45291</v>
      </c>
      <c r="F13" s="59">
        <v>45291</v>
      </c>
      <c r="G13" s="59">
        <v>45291</v>
      </c>
      <c r="H13" s="59">
        <v>45291</v>
      </c>
      <c r="I13" s="59">
        <v>45291</v>
      </c>
      <c r="J13" s="59">
        <v>45291</v>
      </c>
      <c r="K13" s="59">
        <v>45291</v>
      </c>
      <c r="L13" s="59">
        <v>45291</v>
      </c>
      <c r="M13" s="59">
        <v>45291</v>
      </c>
      <c r="N13" s="59">
        <v>45291</v>
      </c>
      <c r="O13" s="20" t="s">
        <v>37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</row>
    <row r="16" spans="2:40" ht="15" x14ac:dyDescent="0.2">
      <c r="B16" s="21" t="s">
        <v>45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 t="s">
        <v>46</v>
      </c>
    </row>
    <row r="17" spans="2:15" ht="14.25" x14ac:dyDescent="0.2">
      <c r="B17" s="24" t="s">
        <v>47</v>
      </c>
      <c r="C17" s="25">
        <f>+C9*100/C11</f>
        <v>2.9542386666666665</v>
      </c>
      <c r="D17" s="25">
        <f t="shared" ref="D17:N17" si="0">+D9*100/D11</f>
        <v>0.33960833333333335</v>
      </c>
      <c r="E17" s="25">
        <f t="shared" si="0"/>
        <v>0.1526888888888889</v>
      </c>
      <c r="F17" s="25">
        <f t="shared" si="0"/>
        <v>0.80008666666666661</v>
      </c>
      <c r="G17" s="25">
        <f t="shared" si="0"/>
        <v>10.3511735</v>
      </c>
      <c r="H17" s="25">
        <f t="shared" si="0"/>
        <v>1.541139090909091</v>
      </c>
      <c r="I17" s="25">
        <f t="shared" si="0"/>
        <v>0.54101500000000002</v>
      </c>
      <c r="J17" s="25">
        <f t="shared" si="0"/>
        <v>5.2691623504001086</v>
      </c>
      <c r="K17" s="25">
        <f t="shared" si="0"/>
        <v>3.5566242105263157</v>
      </c>
      <c r="L17" s="25">
        <f t="shared" si="0"/>
        <v>1.823761</v>
      </c>
      <c r="M17" s="25">
        <f t="shared" si="0"/>
        <v>9.668445839874412</v>
      </c>
      <c r="N17" s="25">
        <f t="shared" si="0"/>
        <v>3.0052780898876406</v>
      </c>
      <c r="O17" s="39" t="s">
        <v>79</v>
      </c>
    </row>
    <row r="18" spans="2:15" ht="14.25" x14ac:dyDescent="0.2">
      <c r="B18" s="19" t="s">
        <v>48</v>
      </c>
      <c r="C18" s="26">
        <f>'Annual Financial Data'!B95/'Financial Ratios'!C11</f>
        <v>0.39405342666666665</v>
      </c>
      <c r="D18" s="26">
        <f>'Annual Financial Data'!C95/'Financial Ratios'!D11</f>
        <v>9.570653333333333E-2</v>
      </c>
      <c r="E18" s="26">
        <f>'Annual Financial Data'!D95/'Financial Ratios'!E11</f>
        <v>0.43406310793650793</v>
      </c>
      <c r="F18" s="26">
        <f>'Annual Financial Data'!E95/'Financial Ratios'!F11</f>
        <v>0.12384270666666666</v>
      </c>
      <c r="G18" s="26">
        <f>'Annual Financial Data'!F95/'Financial Ratios'!G11</f>
        <v>0.23568628</v>
      </c>
      <c r="H18" s="26">
        <f>'Annual Financial Data'!G95/'Financial Ratios'!H11</f>
        <v>4.5458363636363637E-2</v>
      </c>
      <c r="I18" s="26">
        <f>'Annual Financial Data'!H95/'Financial Ratios'!I11</f>
        <v>0.24628584000000001</v>
      </c>
      <c r="J18" s="26">
        <f>'Annual Financial Data'!I95/'Financial Ratios'!J11</f>
        <v>0.27316522646563934</v>
      </c>
      <c r="K18" s="26">
        <f>'Annual Financial Data'!J95/'Financial Ratios'!K11</f>
        <v>0.18570891578947368</v>
      </c>
      <c r="L18" s="26">
        <f>'Annual Financial Data'!K95/'Financial Ratios'!L11</f>
        <v>0.220117015</v>
      </c>
      <c r="M18" s="26">
        <f>'Annual Financial Data'!L95/'Financial Ratios'!M11</f>
        <v>9.2658961899778222E-2</v>
      </c>
      <c r="N18" s="26">
        <f>'Annual Financial Data'!M95/'Financial Ratios'!N11</f>
        <v>0.58648096129837701</v>
      </c>
      <c r="O18" s="38" t="s">
        <v>80</v>
      </c>
    </row>
    <row r="19" spans="2:15" ht="14.25" x14ac:dyDescent="0.2">
      <c r="B19" s="19" t="s">
        <v>49</v>
      </c>
      <c r="C19" s="26">
        <f>'Annual Financial Data'!B61/'Financial Ratios'!C11</f>
        <v>4.0982899399999999</v>
      </c>
      <c r="D19" s="26">
        <f>'Annual Financial Data'!C61/'Financial Ratios'!D11</f>
        <v>1.4075748416666667</v>
      </c>
      <c r="E19" s="26">
        <f>'Annual Financial Data'!D61/'Financial Ratios'!E11</f>
        <v>4.0298642507936506</v>
      </c>
      <c r="F19" s="26">
        <f>'Annual Financial Data'!E61/'Financial Ratios'!F11</f>
        <v>1.45496694</v>
      </c>
      <c r="G19" s="26">
        <f>'Annual Financial Data'!F61/'Financial Ratios'!G11</f>
        <v>2.7485615650000002</v>
      </c>
      <c r="H19" s="26">
        <f>'Annual Financial Data'!G61/'Financial Ratios'!H11</f>
        <v>1.5030140818181819</v>
      </c>
      <c r="I19" s="26">
        <f>'Annual Financial Data'!H61/'Financial Ratios'!I11</f>
        <v>2.0864393300000001</v>
      </c>
      <c r="J19" s="26">
        <f>'Annual Financial Data'!I61/'Financial Ratios'!J11</f>
        <v>2.4999136889887352</v>
      </c>
      <c r="K19" s="26">
        <f>'Annual Financial Data'!J61/'Financial Ratios'!K11</f>
        <v>2.3046448473684209</v>
      </c>
      <c r="L19" s="26">
        <f>'Annual Financial Data'!K61/'Financial Ratios'!L11</f>
        <v>2.6201727749999999</v>
      </c>
      <c r="M19" s="26">
        <f>'Annual Financial Data'!L61/'Financial Ratios'!M11</f>
        <v>1.6637870274849866</v>
      </c>
      <c r="N19" s="26">
        <f>'Annual Financial Data'!M61/'Financial Ratios'!N11</f>
        <v>6.7410346441947562</v>
      </c>
      <c r="O19" s="38" t="s">
        <v>81</v>
      </c>
    </row>
    <row r="20" spans="2:15" ht="14.25" x14ac:dyDescent="0.2">
      <c r="B20" s="19" t="s">
        <v>50</v>
      </c>
      <c r="C20" s="26">
        <f>+C12/'Annual Financial Data'!B95</f>
        <v>6.5219582576399873</v>
      </c>
      <c r="D20" s="26">
        <f>+D12/'Annual Financial Data'!C95</f>
        <v>10.553093554045073</v>
      </c>
      <c r="E20" s="26">
        <f>+E12/'Annual Financial Data'!D95</f>
        <v>8.5932205059583211</v>
      </c>
      <c r="F20" s="26">
        <f>+F12/'Annual Financial Data'!E95</f>
        <v>10.497186592498032</v>
      </c>
      <c r="G20" s="26">
        <f>+G12/'Annual Financial Data'!F95</f>
        <v>7.7645588873480458</v>
      </c>
      <c r="H20" s="26">
        <f>+H12/'Annual Financial Data'!G95</f>
        <v>16.058651073309843</v>
      </c>
      <c r="I20" s="26">
        <f>+I12/'Annual Financial Data'!H95</f>
        <v>6.2528970402845738</v>
      </c>
      <c r="J20" s="26">
        <f>+J12/'Annual Financial Data'!I95</f>
        <v>7.4680076464879246</v>
      </c>
      <c r="K20" s="26">
        <f>+K12/'Annual Financial Data'!J95</f>
        <v>7.3232886758207405</v>
      </c>
      <c r="L20" s="26">
        <f>+L12/'Annual Financial Data'!K95</f>
        <v>10.448987780431239</v>
      </c>
      <c r="M20" s="26">
        <f>+M12/'Annual Financial Data'!L95</f>
        <v>11.655645367235492</v>
      </c>
      <c r="N20" s="26">
        <f>+N12/'Annual Financial Data'!M95</f>
        <v>7.7751884560836775</v>
      </c>
      <c r="O20" s="38" t="s">
        <v>82</v>
      </c>
    </row>
    <row r="21" spans="2:15" ht="14.25" x14ac:dyDescent="0.2">
      <c r="B21" s="19" t="s">
        <v>51</v>
      </c>
      <c r="C21" s="26">
        <f>+C12/'Annual Financial Data'!B61</f>
        <v>0.62709082022635032</v>
      </c>
      <c r="D21" s="26">
        <f>+D12/'Annual Financial Data'!C61</f>
        <v>0.71754621502334448</v>
      </c>
      <c r="E21" s="26">
        <f>+E12/'Annual Financial Data'!D61</f>
        <v>0.92558949082848263</v>
      </c>
      <c r="F21" s="26">
        <f>+F12/'Annual Financial Data'!E61</f>
        <v>0.89349109196941612</v>
      </c>
      <c r="G21" s="26">
        <f>+G12/'Annual Financial Data'!F61</f>
        <v>0.66580280511198953</v>
      </c>
      <c r="H21" s="26">
        <f>+H12/'Annual Financial Data'!G61</f>
        <v>0.48569072560978666</v>
      </c>
      <c r="I21" s="26">
        <f>+I12/'Annual Financial Data'!H61</f>
        <v>0.73809958327424741</v>
      </c>
      <c r="J21" s="26">
        <f>+J12/'Annual Financial Data'!I61</f>
        <v>0.81602817288672891</v>
      </c>
      <c r="K21" s="26">
        <f>+K12/'Annual Financial Data'!J61</f>
        <v>0.59011261607311338</v>
      </c>
      <c r="L21" s="26">
        <f>+L12/'Annual Financial Data'!K61</f>
        <v>0.8778047088898554</v>
      </c>
      <c r="M21" s="26">
        <f>+M12/'Annual Financial Data'!L61</f>
        <v>0.64912154149473644</v>
      </c>
      <c r="N21" s="26">
        <f>+N12/'Annual Financial Data'!M61</f>
        <v>0.67645402236984198</v>
      </c>
      <c r="O21" s="38" t="s">
        <v>72</v>
      </c>
    </row>
    <row r="22" spans="2:15" x14ac:dyDescent="0.2">
      <c r="C22" s="13"/>
      <c r="D22" s="13"/>
      <c r="E22" s="13"/>
      <c r="F22" s="13"/>
      <c r="G22" s="13"/>
      <c r="H22" s="13"/>
      <c r="I22" s="27"/>
      <c r="J22" s="27"/>
      <c r="K22" s="27"/>
      <c r="L22" s="27"/>
      <c r="M22" s="27"/>
      <c r="N22" s="27"/>
      <c r="O22" s="40"/>
    </row>
    <row r="23" spans="2:15" ht="14.25" x14ac:dyDescent="0.2">
      <c r="B23" s="19" t="s">
        <v>56</v>
      </c>
      <c r="C23" s="26">
        <f>+'Annual Financial Data'!B94*100/'Annual Financial Data'!B31</f>
        <v>1.7168150176974295</v>
      </c>
      <c r="D23" s="26">
        <f>+'Annual Financial Data'!C94*100/'Annual Financial Data'!C31</f>
        <v>0.83363274328738435</v>
      </c>
      <c r="E23" s="26">
        <f>+'Annual Financial Data'!D94*100/'Annual Financial Data'!D31</f>
        <v>1.6224101188390572</v>
      </c>
      <c r="F23" s="26">
        <f>+'Annual Financial Data'!E94*100/'Annual Financial Data'!E31</f>
        <v>0.79550818325960215</v>
      </c>
      <c r="G23" s="26">
        <f>+'Annual Financial Data'!F94*100/'Annual Financial Data'!F31</f>
        <v>0.77812835249585077</v>
      </c>
      <c r="H23" s="26">
        <f>+'Annual Financial Data'!G94*100/'Annual Financial Data'!G31</f>
        <v>0.35821001458111085</v>
      </c>
      <c r="I23" s="26">
        <f>+'Annual Financial Data'!H94*100/'Annual Financial Data'!H31</f>
        <v>1.3769037348127697</v>
      </c>
      <c r="J23" s="26">
        <f>+'Annual Financial Data'!I94*100/'Annual Financial Data'!I31</f>
        <v>1.4039160873086114</v>
      </c>
      <c r="K23" s="26">
        <f>+'Annual Financial Data'!J94*100/'Annual Financial Data'!J31</f>
        <v>0.90072759524757329</v>
      </c>
      <c r="L23" s="26">
        <f>+'Annual Financial Data'!K94*100/'Annual Financial Data'!K31</f>
        <v>1.4636645882406354</v>
      </c>
      <c r="M23" s="26">
        <f>+'Annual Financial Data'!L94*100/'Annual Financial Data'!L31</f>
        <v>0.56642813782729018</v>
      </c>
      <c r="N23" s="26">
        <f>+'Annual Financial Data'!M94*100/'Annual Financial Data'!M31</f>
        <v>1.3055092499379233</v>
      </c>
      <c r="O23" s="38" t="s">
        <v>52</v>
      </c>
    </row>
    <row r="24" spans="2:15" ht="14.25" x14ac:dyDescent="0.2">
      <c r="B24" s="19" t="s">
        <v>57</v>
      </c>
      <c r="C24" s="26">
        <f>+'Annual Financial Data'!B95*100/'Annual Financial Data'!B61</f>
        <v>9.6150695152297274</v>
      </c>
      <c r="D24" s="26">
        <f>+'Annual Financial Data'!C95*100/'Annual Financial Data'!C61</f>
        <v>6.7993921531028594</v>
      </c>
      <c r="E24" s="26">
        <f>+'Annual Financial Data'!D95*100/'Annual Financial Data'!D61</f>
        <v>10.77115954590834</v>
      </c>
      <c r="F24" s="26">
        <f>+'Annual Financial Data'!E95*100/'Annual Financial Data'!E61</f>
        <v>8.5117196316960069</v>
      </c>
      <c r="G24" s="26">
        <f>+'Annual Financial Data'!F95*100/'Annual Financial Data'!F61</f>
        <v>8.5748954289841421</v>
      </c>
      <c r="H24" s="26">
        <f>+'Annual Financial Data'!G95*100/'Annual Financial Data'!G61</f>
        <v>3.0244802218601365</v>
      </c>
      <c r="I24" s="26">
        <f>+'Annual Financial Data'!H95*100/'Annual Financial Data'!H61</f>
        <v>11.804121809762856</v>
      </c>
      <c r="J24" s="26">
        <f>+'Annual Financial Data'!I95*100/'Annual Financial Data'!I61</f>
        <v>10.926986306320844</v>
      </c>
      <c r="K24" s="26">
        <f>+'Annual Financial Data'!J95*100/'Annual Financial Data'!J61</f>
        <v>8.0580275091638107</v>
      </c>
      <c r="L24" s="26">
        <f>+'Annual Financial Data'!K95*100/'Annual Financial Data'!K61</f>
        <v>8.4008587945121285</v>
      </c>
      <c r="M24" s="26">
        <f>+'Annual Financial Data'!L95*100/'Annual Financial Data'!L61</f>
        <v>5.5691600168227868</v>
      </c>
      <c r="N24" s="26">
        <f>+'Annual Financial Data'!M95*100/'Annual Financial Data'!M61</f>
        <v>8.7001623972284818</v>
      </c>
      <c r="O24" s="38" t="s">
        <v>53</v>
      </c>
    </row>
    <row r="25" spans="2:15" ht="28.5" x14ac:dyDescent="0.2">
      <c r="B25" s="19" t="s">
        <v>58</v>
      </c>
      <c r="C25" s="26">
        <f>+'Annual Financial Data'!B71*100/'Annual Financial Data'!B80</f>
        <v>74.208430376550467</v>
      </c>
      <c r="D25" s="26">
        <f>+'Annual Financial Data'!C71*100/'Annual Financial Data'!C80</f>
        <v>86.41135417248222</v>
      </c>
      <c r="E25" s="26">
        <f>+'Annual Financial Data'!D71*100/'Annual Financial Data'!D80</f>
        <v>92.093091684201511</v>
      </c>
      <c r="F25" s="26">
        <f>+'Annual Financial Data'!E71*100/'Annual Financial Data'!E80</f>
        <v>75.136050800280131</v>
      </c>
      <c r="G25" s="26">
        <f>+'Annual Financial Data'!F71*100/'Annual Financial Data'!F80</f>
        <v>93.071336995089368</v>
      </c>
      <c r="H25" s="26">
        <f>+'Annual Financial Data'!G71*100/'Annual Financial Data'!G80</f>
        <v>91.142625156297257</v>
      </c>
      <c r="I25" s="26">
        <f>+'Annual Financial Data'!H71*100/'Annual Financial Data'!H80</f>
        <v>91.284536348580872</v>
      </c>
      <c r="J25" s="26">
        <f>+'Annual Financial Data'!I71*100/'Annual Financial Data'!I80</f>
        <v>92.37487162619972</v>
      </c>
      <c r="K25" s="26">
        <f>+'Annual Financial Data'!J71*100/'Annual Financial Data'!J80</f>
        <v>89.791796223261414</v>
      </c>
      <c r="L25" s="26">
        <f>+'Annual Financial Data'!K71*100/'Annual Financial Data'!K80</f>
        <v>95.067661023525346</v>
      </c>
      <c r="M25" s="26">
        <f>+'Annual Financial Data'!L71*100/'Annual Financial Data'!L80</f>
        <v>90.853501440769932</v>
      </c>
      <c r="N25" s="26">
        <f>+'Annual Financial Data'!M71*100/'Annual Financial Data'!M80</f>
        <v>84.809293928102889</v>
      </c>
      <c r="O25" s="38" t="s">
        <v>88</v>
      </c>
    </row>
    <row r="26" spans="2:15" ht="14.25" x14ac:dyDescent="0.2">
      <c r="B26" s="19" t="s">
        <v>59</v>
      </c>
      <c r="C26" s="26">
        <f>+'Annual Financial Data'!B67*100/'Annual Financial Data'!B22</f>
        <v>12.608600698553674</v>
      </c>
      <c r="D26" s="26">
        <f>+'Annual Financial Data'!C67*100/'Annual Financial Data'!C22</f>
        <v>12.586179345969002</v>
      </c>
      <c r="E26" s="26">
        <f>+'Annual Financial Data'!D67*100/'Annual Financial Data'!D22</f>
        <v>12.530073642732679</v>
      </c>
      <c r="F26" s="26">
        <f>+'Annual Financial Data'!E67*100/'Annual Financial Data'!E22</f>
        <v>14.804424394447347</v>
      </c>
      <c r="G26" s="26">
        <f>+'Annual Financial Data'!F67*100/'Annual Financial Data'!F22</f>
        <v>10.138882535137675</v>
      </c>
      <c r="H26" s="26">
        <f>+'Annual Financial Data'!G67*100/'Annual Financial Data'!G22</f>
        <v>12.648719815716081</v>
      </c>
      <c r="I26" s="26">
        <f>+'Annual Financial Data'!H67*100/'Annual Financial Data'!H22</f>
        <v>11.601472100860443</v>
      </c>
      <c r="J26" s="26">
        <f>+'Annual Financial Data'!I67*100/'Annual Financial Data'!I22</f>
        <v>12.458372126300354</v>
      </c>
      <c r="K26" s="26">
        <f>+'Annual Financial Data'!J67*100/'Annual Financial Data'!J22</f>
        <v>10.440101410389959</v>
      </c>
      <c r="L26" s="26">
        <f>+'Annual Financial Data'!K67*100/'Annual Financial Data'!K22</f>
        <v>12.932004968558658</v>
      </c>
      <c r="M26" s="26">
        <f>+'Annual Financial Data'!L67*100/'Annual Financial Data'!L22</f>
        <v>11.929323557777593</v>
      </c>
      <c r="N26" s="26">
        <f>+'Annual Financial Data'!M67*100/'Annual Financial Data'!M22</f>
        <v>14.336980724314122</v>
      </c>
      <c r="O26" s="38" t="s">
        <v>86</v>
      </c>
    </row>
    <row r="27" spans="2:15" ht="14.25" x14ac:dyDescent="0.2">
      <c r="B27" s="19" t="s">
        <v>60</v>
      </c>
      <c r="C27" s="26">
        <f>+'Annual Financial Data'!B94*100/'Annual Financial Data'!B80</f>
        <v>30.325291286605033</v>
      </c>
      <c r="D27" s="26">
        <f>+'Annual Financial Data'!C94*100/'Annual Financial Data'!C80</f>
        <v>19.162818207625939</v>
      </c>
      <c r="E27" s="26">
        <f>+'Annual Financial Data'!D94*100/'Annual Financial Data'!D80</f>
        <v>32.138827143780865</v>
      </c>
      <c r="F27" s="26">
        <f>+'Annual Financial Data'!E94*100/'Annual Financial Data'!E80</f>
        <v>25.017353559093547</v>
      </c>
      <c r="G27" s="26">
        <f>+'Annual Financial Data'!F94*100/'Annual Financial Data'!F80</f>
        <v>21.91136249604892</v>
      </c>
      <c r="H27" s="26">
        <f>+'Annual Financial Data'!G94*100/'Annual Financial Data'!G80</f>
        <v>10.831570318410156</v>
      </c>
      <c r="I27" s="26">
        <f>+'Annual Financial Data'!H94*100/'Annual Financial Data'!H80</f>
        <v>31.392778927462665</v>
      </c>
      <c r="J27" s="26">
        <f>+'Annual Financial Data'!I94*100/'Annual Financial Data'!I80</f>
        <v>30.726582889108844</v>
      </c>
      <c r="K27" s="26">
        <f>+'Annual Financial Data'!J94*100/'Annual Financial Data'!J80</f>
        <v>19.818019397758871</v>
      </c>
      <c r="L27" s="26">
        <f>+'Annual Financial Data'!K94*100/'Annual Financial Data'!K80</f>
        <v>26.539301202572435</v>
      </c>
      <c r="M27" s="26">
        <f>+'Annual Financial Data'!L94*100/'Annual Financial Data'!L80</f>
        <v>15.433561083389522</v>
      </c>
      <c r="N27" s="26">
        <f>+'Annual Financial Data'!M94*100/'Annual Financial Data'!M80</f>
        <v>27.559779209074517</v>
      </c>
      <c r="O27" s="38" t="s">
        <v>83</v>
      </c>
    </row>
    <row r="28" spans="2:15" ht="14.25" x14ac:dyDescent="0.2">
      <c r="B28" s="19" t="s">
        <v>61</v>
      </c>
      <c r="C28" s="26">
        <f>+'Annual Financial Data'!B80*100/'Annual Financial Data'!B31</f>
        <v>5.6613306743594665</v>
      </c>
      <c r="D28" s="26">
        <f>+'Annual Financial Data'!C80*100/'Annual Financial Data'!C31</f>
        <v>4.3502617112739497</v>
      </c>
      <c r="E28" s="26">
        <f>+'Annual Financial Data'!D80*100/'Annual Financial Data'!D31</f>
        <v>5.0481310708098048</v>
      </c>
      <c r="F28" s="26">
        <f>+'Annual Financial Data'!E80*100/'Annual Financial Data'!E31</f>
        <v>3.1798254814624198</v>
      </c>
      <c r="G28" s="26">
        <f>+'Annual Financial Data'!F80*100/'Annual Financial Data'!F31</f>
        <v>3.5512549830534899</v>
      </c>
      <c r="H28" s="26">
        <f>+'Annual Financial Data'!G80*100/'Annual Financial Data'!G31</f>
        <v>3.3070921763972674</v>
      </c>
      <c r="I28" s="26">
        <f>+'Annual Financial Data'!H80*100/'Annual Financial Data'!H31</f>
        <v>4.3860524039438982</v>
      </c>
      <c r="J28" s="26">
        <f>+'Annual Financial Data'!I80*100/'Annual Financial Data'!I31</f>
        <v>4.5690602576124233</v>
      </c>
      <c r="K28" s="26">
        <f>+'Annual Financial Data'!J80*100/'Annual Financial Data'!J31</f>
        <v>4.5449930044443922</v>
      </c>
      <c r="L28" s="26">
        <f>+'Annual Financial Data'!K80*100/'Annual Financial Data'!K31</f>
        <v>5.5150833741574301</v>
      </c>
      <c r="M28" s="26">
        <f>+'Annual Financial Data'!L80*100/'Annual Financial Data'!L31</f>
        <v>3.6701065604160039</v>
      </c>
      <c r="N28" s="26">
        <f>+'Annual Financial Data'!M80*100/'Annual Financial Data'!M31</f>
        <v>4.7370091031355681</v>
      </c>
      <c r="O28" s="38" t="s">
        <v>87</v>
      </c>
    </row>
    <row r="29" spans="2:15" x14ac:dyDescent="0.2">
      <c r="I29" s="27"/>
      <c r="J29" s="27"/>
      <c r="K29" s="27"/>
      <c r="L29" s="27"/>
      <c r="M29" s="27"/>
      <c r="N29" s="27"/>
    </row>
    <row r="30" spans="2:15" ht="14.25" x14ac:dyDescent="0.2">
      <c r="B30" s="19" t="s">
        <v>54</v>
      </c>
      <c r="C30" s="26">
        <f>+('Annual Financial Data'!B61+'Annual Financial Data'!B62)*100/'Annual Financial Data'!B31</f>
        <v>13.872150836743694</v>
      </c>
      <c r="D30" s="26">
        <f>+('Annual Financial Data'!C61+'Annual Financial Data'!C62)*100/'Annual Financial Data'!C31</f>
        <v>12.260400996388498</v>
      </c>
      <c r="E30" s="26">
        <f>+('Annual Financial Data'!D61+'Annual Financial Data'!D62)*100/'Annual Financial Data'!D31</f>
        <v>15.303448956329877</v>
      </c>
      <c r="F30" s="26">
        <f>+('Annual Financial Data'!E61+'Annual Financial Data'!E62)*100/'Annual Financial Data'!E31</f>
        <v>9.3643116091694178</v>
      </c>
      <c r="G30" s="26">
        <f>+('Annual Financial Data'!F61+'Annual Financial Data'!F62)*100/'Annual Financial Data'!F31</f>
        <v>8.9433887557079181</v>
      </c>
      <c r="H30" s="26">
        <f>+('Annual Financial Data'!G61+'Annual Financial Data'!G62)*100/'Annual Financial Data'!G31</f>
        <v>11.843688445772084</v>
      </c>
      <c r="I30" s="26">
        <f>+('Annual Financial Data'!H61+'Annual Financial Data'!H62)*100/'Annual Financial Data'!H31</f>
        <v>11.699838870654009</v>
      </c>
      <c r="J30" s="26">
        <f>+('Annual Financial Data'!I61+'Annual Financial Data'!I62)*100/'Annual Financial Data'!I31</f>
        <v>9.5949835893855209</v>
      </c>
      <c r="K30" s="26">
        <f>+('Annual Financial Data'!J61+'Annual Financial Data'!J62)*100/'Annual Financial Data'!J31</f>
        <v>11.792626042367568</v>
      </c>
      <c r="L30" s="26">
        <f>+('Annual Financial Data'!K61+'Annual Financial Data'!K62)*100/'Annual Financial Data'!K31</f>
        <v>17.70385918836379</v>
      </c>
      <c r="M30" s="26">
        <f>+('Annual Financial Data'!L61+'Annual Financial Data'!L62)*100/'Annual Financial Data'!L31</f>
        <v>10.170800194576527</v>
      </c>
      <c r="N30" s="26">
        <f>+('Annual Financial Data'!M61+'Annual Financial Data'!M62)*100/'Annual Financial Data'!M31</f>
        <v>15.005573348306756</v>
      </c>
      <c r="O30" s="38" t="s">
        <v>77</v>
      </c>
    </row>
    <row r="31" spans="2:15" ht="14.25" x14ac:dyDescent="0.2">
      <c r="B31" s="19" t="s">
        <v>62</v>
      </c>
      <c r="C31" s="26">
        <f>+'Annual Financial Data'!B61*100/('Annual Financial Data'!B32+'Annual Financial Data'!B33)</f>
        <v>16.277193080204643</v>
      </c>
      <c r="D31" s="26">
        <f>+'Annual Financial Data'!C61*100/('Annual Financial Data'!C32+'Annual Financial Data'!C33)</f>
        <v>16.626148645955521</v>
      </c>
      <c r="E31" s="26">
        <f>+'Annual Financial Data'!D61*100/('Annual Financial Data'!D32+'Annual Financial Data'!D33)</f>
        <v>19.938690682106188</v>
      </c>
      <c r="F31" s="26">
        <f>+'Annual Financial Data'!E61*100/('Annual Financial Data'!E32+'Annual Financial Data'!E33)</f>
        <v>11.144148900409315</v>
      </c>
      <c r="G31" s="26">
        <f>+'Annual Financial Data'!F61*100/('Annual Financial Data'!F32+'Annual Financial Data'!F33)</f>
        <v>9.2193340904632564</v>
      </c>
      <c r="H31" s="26">
        <f>+'Annual Financial Data'!G61*100/('Annual Financial Data'!G32+'Annual Financial Data'!G33)</f>
        <v>15.81425469578434</v>
      </c>
      <c r="I31" s="26">
        <f>+'Annual Financial Data'!H61*100/('Annual Financial Data'!H32+'Annual Financial Data'!H33)</f>
        <v>16.953807442523804</v>
      </c>
      <c r="J31" s="26">
        <f>+'Annual Financial Data'!I61*100/('Annual Financial Data'!I32+'Annual Financial Data'!I33)</f>
        <v>11.743909634090386</v>
      </c>
      <c r="K31" s="26">
        <f>+'Annual Financial Data'!J61*100/('Annual Financial Data'!J32+'Annual Financial Data'!J33)</f>
        <v>15.172869489634602</v>
      </c>
      <c r="L31" s="26">
        <f>+'Annual Financial Data'!K61*100/('Annual Financial Data'!K32+'Annual Financial Data'!K33)</f>
        <v>23.390127423823458</v>
      </c>
      <c r="M31" s="26">
        <f>+'Annual Financial Data'!L61*100/('Annual Financial Data'!L32+'Annual Financial Data'!L33)</f>
        <v>14.244834499779564</v>
      </c>
      <c r="N31" s="26">
        <f>+'Annual Financial Data'!M61*100/('Annual Financial Data'!M32+'Annual Financial Data'!M33)</f>
        <v>19.932754803520019</v>
      </c>
      <c r="O31" s="38" t="s">
        <v>85</v>
      </c>
    </row>
    <row r="32" spans="2:15" ht="14.25" x14ac:dyDescent="0.2">
      <c r="B32" s="19" t="s">
        <v>63</v>
      </c>
      <c r="C32" s="26">
        <f>+'Annual Financial Data'!B45*100/'Annual Financial Data'!B31</f>
        <v>86.1278491632563</v>
      </c>
      <c r="D32" s="26">
        <f>+'Annual Financial Data'!C45*100/'Annual Financial Data'!C31</f>
        <v>87.739599003611502</v>
      </c>
      <c r="E32" s="26">
        <f>+'Annual Financial Data'!D45*100/'Annual Financial Data'!D31</f>
        <v>84.696551043670127</v>
      </c>
      <c r="F32" s="26">
        <f>+'Annual Financial Data'!E45*100/'Annual Financial Data'!E31</f>
        <v>90.63568839083058</v>
      </c>
      <c r="G32" s="26">
        <f>+'Annual Financial Data'!F45*100/'Annual Financial Data'!F31</f>
        <v>91.056611244292085</v>
      </c>
      <c r="H32" s="26">
        <f>+'Annual Financial Data'!G45*100/'Annual Financial Data'!G31</f>
        <v>88.156311554227912</v>
      </c>
      <c r="I32" s="26">
        <f>+'Annual Financial Data'!H45*100/'Annual Financial Data'!H31</f>
        <v>88.300161129345994</v>
      </c>
      <c r="J32" s="26">
        <f>+'Annual Financial Data'!I45*100/'Annual Financial Data'!I31</f>
        <v>90.405016410614479</v>
      </c>
      <c r="K32" s="26">
        <f>+'Annual Financial Data'!J45*100/'Annual Financial Data'!J31</f>
        <v>88.207373957632427</v>
      </c>
      <c r="L32" s="26">
        <f>+'Annual Financial Data'!K45*100/'Annual Financial Data'!K31</f>
        <v>82.296140811636207</v>
      </c>
      <c r="M32" s="26">
        <f>+'Annual Financial Data'!L45*100/'Annual Financial Data'!L31</f>
        <v>89.829199805423471</v>
      </c>
      <c r="N32" s="26">
        <f>+'Annual Financial Data'!M45*100/'Annual Financial Data'!M31</f>
        <v>84.994426651693246</v>
      </c>
      <c r="O32" s="38" t="s">
        <v>78</v>
      </c>
    </row>
    <row r="33" spans="2:15" ht="14.25" x14ac:dyDescent="0.2">
      <c r="B33" s="19" t="s">
        <v>64</v>
      </c>
      <c r="C33" s="26">
        <f>+('Annual Financial Data'!B32+'Annual Financial Data'!B33)*100/'Annual Financial Data'!B31</f>
        <v>72.014250552736655</v>
      </c>
      <c r="D33" s="26">
        <f>+('Annual Financial Data'!C32+'Annual Financial Data'!C33)*100/'Annual Financial Data'!C31</f>
        <v>73.74167798849173</v>
      </c>
      <c r="E33" s="26">
        <f>+('Annual Financial Data'!D32+'Annual Financial Data'!D33)*100/'Annual Financial Data'!D31</f>
        <v>73.373749529253203</v>
      </c>
      <c r="F33" s="26">
        <f>+('Annual Financial Data'!E32+'Annual Financial Data'!E33)*100/'Annual Financial Data'!E31</f>
        <v>77.17764014279625</v>
      </c>
      <c r="G33" s="26">
        <f>+('Annual Financial Data'!F32+'Annual Financial Data'!F33)*100/'Annual Financial Data'!F31</f>
        <v>80.358323702865519</v>
      </c>
      <c r="H33" s="26">
        <f>+('Annual Financial Data'!G32+'Annual Financial Data'!G33)*100/'Annual Financial Data'!G31</f>
        <v>74.892485757987046</v>
      </c>
      <c r="I33" s="26">
        <f>+('Annual Financial Data'!H32+'Annual Financial Data'!H33)*100/'Annual Financial Data'!H31</f>
        <v>67.779940056785819</v>
      </c>
      <c r="J33" s="26">
        <f>+('Annual Financial Data'!I32+'Annual Financial Data'!I33)*100/'Annual Financial Data'!I31</f>
        <v>73.747040013581483</v>
      </c>
      <c r="K33" s="26">
        <f>+('Annual Financial Data'!J32+'Annual Financial Data'!J33)*100/'Annual Financial Data'!J31</f>
        <v>74.314208517901491</v>
      </c>
      <c r="L33" s="26">
        <f>+('Annual Financial Data'!K32+'Annual Financial Data'!K33)*100/'Annual Financial Data'!K31</f>
        <v>73.764340166318547</v>
      </c>
      <c r="M33" s="26">
        <f>+('Annual Financial Data'!L32+'Annual Financial Data'!L33)*100/'Annual Financial Data'!L31</f>
        <v>71.399918298341177</v>
      </c>
      <c r="N33" s="26">
        <f>+('Annual Financial Data'!M32+'Annual Financial Data'!M33)*100/'Annual Financial Data'!M31</f>
        <v>75.280980959324566</v>
      </c>
      <c r="O33" s="38" t="s">
        <v>84</v>
      </c>
    </row>
    <row r="34" spans="2:15" x14ac:dyDescent="0.2">
      <c r="I34" s="27"/>
      <c r="J34" s="27"/>
      <c r="K34" s="27"/>
      <c r="L34" s="27"/>
      <c r="M34" s="27"/>
      <c r="N34" s="27"/>
    </row>
    <row r="35" spans="2:15" ht="14.25" x14ac:dyDescent="0.2">
      <c r="B35" s="19" t="s">
        <v>65</v>
      </c>
      <c r="C35" s="26">
        <f>+'Annual Financial Data'!B22*100/'Annual Financial Data'!B31</f>
        <v>38.264539607853955</v>
      </c>
      <c r="D35" s="26">
        <f>+'Annual Financial Data'!C22*100/'Annual Financial Data'!C31</f>
        <v>53.163838646078432</v>
      </c>
      <c r="E35" s="26">
        <f>+'Annual Financial Data'!D22*100/'Annual Financial Data'!D31</f>
        <v>51.562782347833043</v>
      </c>
      <c r="F35" s="26">
        <f>+'Annual Financial Data'!E22*100/'Annual Financial Data'!E31</f>
        <v>33.401956739773347</v>
      </c>
      <c r="G35" s="26">
        <f>+'Annual Financial Data'!F22*100/'Annual Financial Data'!F31</f>
        <v>57.208898979869346</v>
      </c>
      <c r="H35" s="26">
        <f>+'Annual Financial Data'!G22*100/'Annual Financial Data'!G31</f>
        <v>54.670295717037369</v>
      </c>
      <c r="I35" s="26">
        <f>+'Annual Financial Data'!H22*100/'Annual Financial Data'!H31</f>
        <v>58.4275987023954</v>
      </c>
      <c r="J35" s="26">
        <f>+'Annual Financial Data'!I22*100/'Annual Financial Data'!I31</f>
        <v>45.189518187755489</v>
      </c>
      <c r="K35" s="26">
        <f>+'Annual Financial Data'!J22*100/'Annual Financial Data'!J31</f>
        <v>59.077199011702781</v>
      </c>
      <c r="L35" s="26">
        <f>+'Annual Financial Data'!K22*100/'Annual Financial Data'!K31</f>
        <v>47.176556841000021</v>
      </c>
      <c r="M35" s="26">
        <f>+'Annual Financial Data'!L22*100/'Annual Financial Data'!L31</f>
        <v>51.205779486547677</v>
      </c>
      <c r="N35" s="26">
        <f>+'Annual Financial Data'!M22*100/'Annual Financial Data'!M31</f>
        <v>41.100994740543335</v>
      </c>
      <c r="O35" s="38" t="s">
        <v>76</v>
      </c>
    </row>
    <row r="36" spans="2:15" ht="14.25" x14ac:dyDescent="0.2">
      <c r="B36" s="19" t="s">
        <v>66</v>
      </c>
      <c r="C36" s="26">
        <f>+'Annual Financial Data'!B22*100/('Annual Financial Data'!B32+'Annual Financial Data'!B33)</f>
        <v>53.134677253681197</v>
      </c>
      <c r="D36" s="26">
        <f>+'Annual Financial Data'!C22*100/('Annual Financial Data'!C32+'Annual Financial Data'!C33)</f>
        <v>72.094696101674387</v>
      </c>
      <c r="E36" s="26">
        <f>+'Annual Financial Data'!D22*100/('Annual Financial Data'!D32+'Annual Financial Data'!D33)</f>
        <v>70.274154828731497</v>
      </c>
      <c r="F36" s="26">
        <f>+'Annual Financial Data'!E22*100/('Annual Financial Data'!E32+'Annual Financial Data'!E33)</f>
        <v>43.279318566844104</v>
      </c>
      <c r="G36" s="26">
        <f>+'Annual Financial Data'!F22*100/('Annual Financial Data'!F32+'Annual Financial Data'!F33)</f>
        <v>71.192250340370549</v>
      </c>
      <c r="H36" s="26">
        <f>+'Annual Financial Data'!G22*100/('Annual Financial Data'!G32+'Annual Financial Data'!G33)</f>
        <v>72.998372485195503</v>
      </c>
      <c r="I36" s="26">
        <f>+'Annual Financial Data'!H22*100/('Annual Financial Data'!H32+'Annual Financial Data'!H33)</f>
        <v>86.201903768939516</v>
      </c>
      <c r="J36" s="26">
        <f>+'Annual Financial Data'!I22*100/('Annual Financial Data'!I32+'Annual Financial Data'!I33)</f>
        <v>61.276382319118497</v>
      </c>
      <c r="K36" s="26">
        <f>+'Annual Financial Data'!J22*100/('Annual Financial Data'!J32+'Annual Financial Data'!J33)</f>
        <v>79.496505701829165</v>
      </c>
      <c r="L36" s="26">
        <f>+'Annual Financial Data'!K22*100/('Annual Financial Data'!K32+'Annual Financial Data'!K33)</f>
        <v>63.955776916908235</v>
      </c>
      <c r="M36" s="26">
        <f>+'Annual Financial Data'!L22*100/('Annual Financial Data'!L32+'Annual Financial Data'!L33)</f>
        <v>71.71686005659943</v>
      </c>
      <c r="N36" s="26">
        <f>+'Annual Financial Data'!M22*100/('Annual Financial Data'!M32+'Annual Financial Data'!M33)</f>
        <v>54.596784229938258</v>
      </c>
      <c r="O36" s="20" t="s">
        <v>55</v>
      </c>
    </row>
    <row r="37" spans="2:15" ht="28.5" x14ac:dyDescent="0.2">
      <c r="B37" s="19" t="s">
        <v>67</v>
      </c>
      <c r="C37" s="26">
        <f>+'Annual Financial Data'!B61*100/'Annual Financial Data'!B22</f>
        <v>30.633842005838009</v>
      </c>
      <c r="D37" s="26">
        <f>+'Annual Financial Data'!C61*100/'Annual Financial Data'!C22</f>
        <v>23.061542034254281</v>
      </c>
      <c r="E37" s="26">
        <f>+'Annual Financial Data'!D61*100/'Annual Financial Data'!D22</f>
        <v>28.372722134758824</v>
      </c>
      <c r="F37" s="26">
        <f>+'Annual Financial Data'!E61*100/'Annual Financial Data'!E22</f>
        <v>25.749363135644995</v>
      </c>
      <c r="G37" s="26">
        <f>+'Annual Financial Data'!F61*100/'Annual Financial Data'!F22</f>
        <v>12.949912450281554</v>
      </c>
      <c r="H37" s="26">
        <f>+'Annual Financial Data'!G61*100/'Annual Financial Data'!G22</f>
        <v>21.663845586408883</v>
      </c>
      <c r="I37" s="26">
        <f>+'Annual Financial Data'!H61*100/'Annual Financial Data'!H22</f>
        <v>19.667555704996666</v>
      </c>
      <c r="J37" s="26">
        <f>+'Annual Financial Data'!I61*100/'Annual Financial Data'!I22</f>
        <v>19.165474836503584</v>
      </c>
      <c r="K37" s="26">
        <f>+'Annual Financial Data'!J61*100/'Annual Financial Data'!J22</f>
        <v>19.086209331695798</v>
      </c>
      <c r="L37" s="26">
        <f>+'Annual Financial Data'!K61*100/'Annual Financial Data'!K22</f>
        <v>36.572345066204207</v>
      </c>
      <c r="M37" s="26">
        <f>+'Annual Financial Data'!L61*100/'Annual Financial Data'!L22</f>
        <v>19.862602027664686</v>
      </c>
      <c r="N37" s="26">
        <f>+'Annual Financial Data'!M61*100/'Annual Financial Data'!M22</f>
        <v>36.509027197594271</v>
      </c>
      <c r="O37" s="38" t="s">
        <v>75</v>
      </c>
    </row>
    <row r="38" spans="2:15" ht="14.25" x14ac:dyDescent="0.2">
      <c r="C38" s="26"/>
      <c r="I38" s="27"/>
      <c r="J38" s="27"/>
      <c r="K38" s="27"/>
      <c r="L38" s="27"/>
      <c r="M38" s="27"/>
      <c r="N38" s="27"/>
    </row>
    <row r="39" spans="2:15" ht="14.25" x14ac:dyDescent="0.2">
      <c r="B39" s="19" t="s">
        <v>68</v>
      </c>
      <c r="C39" s="26">
        <f>('Annual Financial Data'!B14+'Annual Financial Data'!B15+'Annual Financial Data'!B16+'Annual Financial Data'!B17)/('Annual Financial Data'!B32+'Annual Financial Data'!B33)</f>
        <v>0.43353618378092473</v>
      </c>
      <c r="D39" s="26">
        <f>('Annual Financial Data'!C14+'Annual Financial Data'!C15+'Annual Financial Data'!C16+'Annual Financial Data'!C17)/('Annual Financial Data'!C32+'Annual Financial Data'!C33)</f>
        <v>0.13623981492019147</v>
      </c>
      <c r="E39" s="26">
        <f>('Annual Financial Data'!D14+'Annual Financial Data'!D15+'Annual Financial Data'!D16+'Annual Financial Data'!D17)/('Annual Financial Data'!D32+'Annual Financial Data'!D33)</f>
        <v>0.14543363632234599</v>
      </c>
      <c r="F39" s="26">
        <f>('Annual Financial Data'!E14+'Annual Financial Data'!E15+'Annual Financial Data'!E16+'Annual Financial Data'!E17)/('Annual Financial Data'!E32+'Annual Financial Data'!E33)</f>
        <v>0.39396835994606944</v>
      </c>
      <c r="G39" s="26">
        <f>('Annual Financial Data'!F14+'Annual Financial Data'!F15+'Annual Financial Data'!F16+'Annual Financial Data'!F17)/('Annual Financial Data'!F32+'Annual Financial Data'!F33)</f>
        <v>0.19261074083896643</v>
      </c>
      <c r="H39" s="26">
        <f>('Annual Financial Data'!G14+'Annual Financial Data'!G15+'Annual Financial Data'!G16+'Annual Financial Data'!G17)/('Annual Financial Data'!G32+'Annual Financial Data'!G33)</f>
        <v>0.2498240810973936</v>
      </c>
      <c r="I39" s="26">
        <f>('Annual Financial Data'!H14+'Annual Financial Data'!H15+'Annual Financial Data'!H16+'Annual Financial Data'!H17)/('Annual Financial Data'!H32+'Annual Financial Data'!H33)</f>
        <v>0.15511635157021447</v>
      </c>
      <c r="J39" s="26">
        <f>('Annual Financial Data'!I14+'Annual Financial Data'!I15+'Annual Financial Data'!I16+'Annual Financial Data'!I17)/('Annual Financial Data'!I32+'Annual Financial Data'!I33)</f>
        <v>0.2650279723213983</v>
      </c>
      <c r="K39" s="26">
        <f>('Annual Financial Data'!J14+'Annual Financial Data'!J15+'Annual Financial Data'!J16+'Annual Financial Data'!J17)/('Annual Financial Data'!J32+'Annual Financial Data'!J33)</f>
        <v>0.18647819591198997</v>
      </c>
      <c r="L39" s="26">
        <f>('Annual Financial Data'!K14+'Annual Financial Data'!K15+'Annual Financial Data'!K16+'Annual Financial Data'!K17)/('Annual Financial Data'!K32+'Annual Financial Data'!K33)</f>
        <v>0.45160881261353536</v>
      </c>
      <c r="M39" s="26">
        <f>('Annual Financial Data'!L14+'Annual Financial Data'!L15+'Annual Financial Data'!L16+'Annual Financial Data'!L17)/('Annual Financial Data'!L32+'Annual Financial Data'!L33)</f>
        <v>0.17987360232706501</v>
      </c>
      <c r="N39" s="26">
        <f>('Annual Financial Data'!M14+'Annual Financial Data'!M15+'Annual Financial Data'!M16+'Annual Financial Data'!M17)/('Annual Financial Data'!M32+'Annual Financial Data'!M33)</f>
        <v>0.45799978487517429</v>
      </c>
      <c r="O39" s="20" t="s">
        <v>73</v>
      </c>
    </row>
    <row r="40" spans="2:15" ht="14.25" x14ac:dyDescent="0.2">
      <c r="B40" s="19" t="s">
        <v>69</v>
      </c>
      <c r="C40" s="26">
        <f>+('Annual Financial Data'!B14+'Annual Financial Data'!B15+'Annual Financial Data'!B16+'Annual Financial Data'!B17+'Annual Financial Data'!B18+'Annual Financial Data'!B19+'Annual Financial Data'!B23)*100/('Annual Financial Data'!B32+'Annual Financial Data'!B33)</f>
        <v>76.162718604325931</v>
      </c>
      <c r="D40" s="26">
        <f>+('Annual Financial Data'!C14+'Annual Financial Data'!C15+'Annual Financial Data'!C16+'Annual Financial Data'!C17+'Annual Financial Data'!C18+'Annual Financial Data'!C19+'Annual Financial Data'!C23)*100/('Annual Financial Data'!C32+'Annual Financial Data'!C33)</f>
        <v>52.360452757987147</v>
      </c>
      <c r="E40" s="26">
        <f>+('Annual Financial Data'!D14+'Annual Financial Data'!D15+'Annual Financial Data'!D16+'Annual Financial Data'!D17+'Annual Financial Data'!D18+'Annual Financial Data'!D19+'Annual Financial Data'!D23)*100/('Annual Financial Data'!D32+'Annual Financial Data'!D33)</f>
        <v>58.868542349106733</v>
      </c>
      <c r="F40" s="26">
        <f>+('Annual Financial Data'!E14+'Annual Financial Data'!E15+'Annual Financial Data'!E16+'Annual Financial Data'!E17+'Annual Financial Data'!E18+'Annual Financial Data'!E19+'Annual Financial Data'!E23)*100/('Annual Financial Data'!E32+'Annual Financial Data'!E33)</f>
        <v>79.360725313086505</v>
      </c>
      <c r="G40" s="26">
        <f>+('Annual Financial Data'!F14+'Annual Financial Data'!F15+'Annual Financial Data'!F16+'Annual Financial Data'!F17+'Annual Financial Data'!F18+'Annual Financial Data'!F19+'Annual Financial Data'!F23)*100/('Annual Financial Data'!F32+'Annual Financial Data'!F33)</f>
        <v>47.785906294105828</v>
      </c>
      <c r="H40" s="26">
        <f>+('Annual Financial Data'!G14+'Annual Financial Data'!G15+'Annual Financial Data'!G16+'Annual Financial Data'!G17+'Annual Financial Data'!G18+'Annual Financial Data'!G19+'Annual Financial Data'!G23)*100/('Annual Financial Data'!G32+'Annual Financial Data'!G33)</f>
        <v>51.356206317033951</v>
      </c>
      <c r="I40" s="26">
        <f>+('Annual Financial Data'!H14+'Annual Financial Data'!H15+'Annual Financial Data'!H16+'Annual Financial Data'!H17+'Annual Financial Data'!H18+'Annual Financial Data'!H19+'Annual Financial Data'!H23)*100/('Annual Financial Data'!H32+'Annual Financial Data'!H33)</f>
        <v>50.70949156269706</v>
      </c>
      <c r="J40" s="26">
        <f>+('Annual Financial Data'!I14+'Annual Financial Data'!I15+'Annual Financial Data'!I16+'Annual Financial Data'!I17+'Annual Financial Data'!I18+'Annual Financial Data'!I19+'Annual Financial Data'!I23)*100/('Annual Financial Data'!I32+'Annual Financial Data'!I33)</f>
        <v>61.679222467484081</v>
      </c>
      <c r="K40" s="26">
        <f>+('Annual Financial Data'!J14+'Annual Financial Data'!J15+'Annual Financial Data'!J16+'Annual Financial Data'!J17+'Annual Financial Data'!J18+'Annual Financial Data'!J19+'Annual Financial Data'!J23)*100/('Annual Financial Data'!J32+'Annual Financial Data'!J33)</f>
        <v>49.767772059239924</v>
      </c>
      <c r="L40" s="26">
        <f>+('Annual Financial Data'!K14+'Annual Financial Data'!K15+'Annual Financial Data'!K16+'Annual Financial Data'!K17+'Annual Financial Data'!K18+'Annual Financial Data'!K19+'Annual Financial Data'!K23)*100/('Annual Financial Data'!K32+'Annual Financial Data'!K33)</f>
        <v>63.152019710328354</v>
      </c>
      <c r="M40" s="26">
        <f>+('Annual Financial Data'!L14+'Annual Financial Data'!L15+'Annual Financial Data'!L16+'Annual Financial Data'!L17+'Annual Financial Data'!L18+'Annual Financial Data'!L19+'Annual Financial Data'!L23)*100/('Annual Financial Data'!L32+'Annual Financial Data'!L33)</f>
        <v>57.752611906611548</v>
      </c>
      <c r="N40" s="26">
        <f>+('Annual Financial Data'!M14+'Annual Financial Data'!M15+'Annual Financial Data'!M16+'Annual Financial Data'!M17+'Annual Financial Data'!M18+'Annual Financial Data'!M19+'Annual Financial Data'!M23)*100/('Annual Financial Data'!M32+'Annual Financial Data'!M33)</f>
        <v>74.050754784969996</v>
      </c>
      <c r="O40" s="38" t="s">
        <v>74</v>
      </c>
    </row>
    <row r="41" spans="2:15" ht="28.5" x14ac:dyDescent="0.2">
      <c r="B41" s="19" t="s">
        <v>70</v>
      </c>
      <c r="C41" s="26">
        <f>('Annual Financial Data'!B14+'Annual Financial Data'!B15+'Annual Financial Data'!B17)/('Annual Financial Data'!B32+'Annual Financial Data'!B33)</f>
        <v>0.43353618378092473</v>
      </c>
      <c r="D41" s="26">
        <f>('Annual Financial Data'!C14+'Annual Financial Data'!C15+'Annual Financial Data'!C17)/('Annual Financial Data'!C32+'Annual Financial Data'!C33)</f>
        <v>0.13623981492019147</v>
      </c>
      <c r="E41" s="26">
        <f>('Annual Financial Data'!D14+'Annual Financial Data'!D15+'Annual Financial Data'!D17)/('Annual Financial Data'!D32+'Annual Financial Data'!D33)</f>
        <v>0.13840442985923035</v>
      </c>
      <c r="F41" s="26">
        <f>('Annual Financial Data'!E14+'Annual Financial Data'!E15+'Annual Financial Data'!E17)/('Annual Financial Data'!E32+'Annual Financial Data'!E33)</f>
        <v>0.37939108726009008</v>
      </c>
      <c r="G41" s="26">
        <f>('Annual Financial Data'!F14+'Annual Financial Data'!F15+'Annual Financial Data'!F17)/('Annual Financial Data'!F32+'Annual Financial Data'!F33)</f>
        <v>0.1902489504534764</v>
      </c>
      <c r="H41" s="26">
        <f>('Annual Financial Data'!G14+'Annual Financial Data'!G15+'Annual Financial Data'!G17)/('Annual Financial Data'!G32+'Annual Financial Data'!G33)</f>
        <v>0.23284412970762125</v>
      </c>
      <c r="I41" s="26">
        <f>('Annual Financial Data'!H14+'Annual Financial Data'!H15+'Annual Financial Data'!H17)/('Annual Financial Data'!H32+'Annual Financial Data'!H33)</f>
        <v>0.14935654870807552</v>
      </c>
      <c r="J41" s="26">
        <f>('Annual Financial Data'!I14+'Annual Financial Data'!I15+'Annual Financial Data'!I17)/('Annual Financial Data'!I32+'Annual Financial Data'!I33)</f>
        <v>0.2650279723213983</v>
      </c>
      <c r="K41" s="26">
        <f>('Annual Financial Data'!J14+'Annual Financial Data'!J15+'Annual Financial Data'!J17)/('Annual Financial Data'!J32+'Annual Financial Data'!J33)</f>
        <v>0.16317255757232796</v>
      </c>
      <c r="L41" s="26">
        <f>('Annual Financial Data'!K14+'Annual Financial Data'!K15+'Annual Financial Data'!K17)/('Annual Financial Data'!K32+'Annual Financial Data'!K33)</f>
        <v>0.45140887190181311</v>
      </c>
      <c r="M41" s="26">
        <f>('Annual Financial Data'!L14+'Annual Financial Data'!L15+'Annual Financial Data'!L17)/('Annual Financial Data'!L32+'Annual Financial Data'!L33)</f>
        <v>0.16501704830274602</v>
      </c>
      <c r="N41" s="26">
        <f>('Annual Financial Data'!M14+'Annual Financial Data'!M15+'Annual Financial Data'!M17)/('Annual Financial Data'!M32+'Annual Financial Data'!M33)</f>
        <v>0.45352724653743398</v>
      </c>
      <c r="O41" s="38" t="s">
        <v>89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Aseel</dc:creator>
  <cp:lastModifiedBy>Nagham Malahmeh</cp:lastModifiedBy>
  <dcterms:created xsi:type="dcterms:W3CDTF">2023-07-16T08:39:18Z</dcterms:created>
  <dcterms:modified xsi:type="dcterms:W3CDTF">2024-07-17T06:16:51Z</dcterms:modified>
</cp:coreProperties>
</file>